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smccrary\Documents\"/>
    </mc:Choice>
  </mc:AlternateContent>
  <xr:revisionPtr revIDLastSave="0" documentId="8_{13364F45-CBF4-49FC-9AC2-6437E1833B9F}" xr6:coauthVersionLast="47" xr6:coauthVersionMax="47" xr10:uidLastSave="{00000000-0000-0000-0000-000000000000}"/>
  <bookViews>
    <workbookView xWindow="-120" yWindow="-120" windowWidth="29040" windowHeight="15840"/>
  </bookViews>
  <sheets>
    <sheet name="2023-04-08-2023-04-15.FinanceBu" sheetId="1" r:id="rId1"/>
  </sheets>
  <calcPr calcId="0"/>
</workbook>
</file>

<file path=xl/calcChain.xml><?xml version="1.0" encoding="utf-8"?>
<calcChain xmlns="http://schemas.openxmlformats.org/spreadsheetml/2006/main">
  <c r="A2" i="1" l="1"/>
  <c r="BK2" i="1"/>
  <c r="A3" i="1"/>
  <c r="BK3" i="1"/>
  <c r="A4" i="1"/>
  <c r="BK4" i="1"/>
  <c r="A5" i="1"/>
  <c r="BK5" i="1"/>
  <c r="A6" i="1"/>
  <c r="BK6" i="1"/>
  <c r="A7" i="1"/>
  <c r="BK7" i="1"/>
  <c r="A8" i="1"/>
  <c r="BK8" i="1"/>
</calcChain>
</file>

<file path=xl/sharedStrings.xml><?xml version="1.0" encoding="utf-8"?>
<sst xmlns="http://schemas.openxmlformats.org/spreadsheetml/2006/main" count="297" uniqueCount="143">
  <si>
    <t>Form Id</t>
  </si>
  <si>
    <t>Created date</t>
  </si>
  <si>
    <t>Created by</t>
  </si>
  <si>
    <t>Distributor Id</t>
  </si>
  <si>
    <t>Distributor name</t>
  </si>
  <si>
    <t>Address</t>
  </si>
  <si>
    <t>City</t>
  </si>
  <si>
    <t>State</t>
  </si>
  <si>
    <t>Zip</t>
  </si>
  <si>
    <t>Phone</t>
  </si>
  <si>
    <t>Name</t>
  </si>
  <si>
    <t>Address1</t>
  </si>
  <si>
    <t>City1</t>
  </si>
  <si>
    <t>State1</t>
  </si>
  <si>
    <t>Zip1</t>
  </si>
  <si>
    <t>Phone1</t>
  </si>
  <si>
    <t>Customer Account</t>
  </si>
  <si>
    <t>Tag</t>
  </si>
  <si>
    <t>Eligible Brands</t>
  </si>
  <si>
    <t>Finance offer</t>
  </si>
  <si>
    <t>Eligible product families</t>
  </si>
  <si>
    <t>Largest Portion</t>
  </si>
  <si>
    <t>Start Date</t>
  </si>
  <si>
    <t>End Date</t>
  </si>
  <si>
    <t>Month 1</t>
  </si>
  <si>
    <t>Year 1</t>
  </si>
  <si>
    <t>Sales 1</t>
  </si>
  <si>
    <t>Month 2</t>
  </si>
  <si>
    <t>Year 2</t>
  </si>
  <si>
    <t>Sales 2</t>
  </si>
  <si>
    <t>Month 3</t>
  </si>
  <si>
    <t>Year 3</t>
  </si>
  <si>
    <t>Sales 3</t>
  </si>
  <si>
    <t>Month 4</t>
  </si>
  <si>
    <t>Year 4</t>
  </si>
  <si>
    <t>Sales 4</t>
  </si>
  <si>
    <t>Month 5</t>
  </si>
  <si>
    <t>Year 5</t>
  </si>
  <si>
    <t>Sales 5</t>
  </si>
  <si>
    <t>Month 6</t>
  </si>
  <si>
    <t>Year 6</t>
  </si>
  <si>
    <t>Sales 6</t>
  </si>
  <si>
    <t>Month 7</t>
  </si>
  <si>
    <t>Year 7</t>
  </si>
  <si>
    <t>Sales 7</t>
  </si>
  <si>
    <t>Month 8</t>
  </si>
  <si>
    <t>Year 8</t>
  </si>
  <si>
    <t>Sales 8</t>
  </si>
  <si>
    <t>Month 9</t>
  </si>
  <si>
    <t>Year 9</t>
  </si>
  <si>
    <t>Sales 9</t>
  </si>
  <si>
    <t>Month 10</t>
  </si>
  <si>
    <t>Year 10</t>
  </si>
  <si>
    <t>Sales 10</t>
  </si>
  <si>
    <t>Month 11</t>
  </si>
  <si>
    <t>Year 11</t>
  </si>
  <si>
    <t>Sales 11</t>
  </si>
  <si>
    <t>Month 12</t>
  </si>
  <si>
    <t>Year 12</t>
  </si>
  <si>
    <t>Sales 12</t>
  </si>
  <si>
    <t>Sales Total</t>
  </si>
  <si>
    <t>Goodman Participation Percentage</t>
  </si>
  <si>
    <t>Estimated Price Multiplier</t>
  </si>
  <si>
    <t>Estimated Sales for Program Period</t>
  </si>
  <si>
    <t>Estimated Share of Wallet (SOW)</t>
  </si>
  <si>
    <t>Primary Dealer Type</t>
  </si>
  <si>
    <t>AOR Dealer Type</t>
  </si>
  <si>
    <t>Primary Brand</t>
  </si>
  <si>
    <t>Objective</t>
  </si>
  <si>
    <t>Situation Details</t>
  </si>
  <si>
    <t>Additional Comments</t>
  </si>
  <si>
    <t>Status</t>
  </si>
  <si>
    <t>Purchase</t>
  </si>
  <si>
    <t>Purchase Explanation</t>
  </si>
  <si>
    <t>Approved Date</t>
  </si>
  <si>
    <t>Ryan Copley</t>
  </si>
  <si>
    <t>GDI - SPRINGFIELD, IL (310)</t>
  </si>
  <si>
    <t>261 Shore Dr.</t>
  </si>
  <si>
    <t>Burr Ridge</t>
  </si>
  <si>
    <t>IL</t>
  </si>
  <si>
    <t xml:space="preserve">SUMMERS OF CHICAGO LLC        </t>
  </si>
  <si>
    <t>* DBA SUMMERS PLBG HTG &amp; CLG   1693 E NORTHFIELD DR</t>
  </si>
  <si>
    <t xml:space="preserve">BROWNSBURG               </t>
  </si>
  <si>
    <t>IN</t>
  </si>
  <si>
    <t xml:space="preserve"> Amana Unitary</t>
  </si>
  <si>
    <t xml:space="preserve"> 3% Contractor Fee Discount</t>
  </si>
  <si>
    <t xml:space="preserve">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Variable Speed Air Handlers, Variable Speed Modular Blower</t>
  </si>
  <si>
    <t>Jan</t>
  </si>
  <si>
    <t>Feb</t>
  </si>
  <si>
    <t>Mar</t>
  </si>
  <si>
    <t>Apr</t>
  </si>
  <si>
    <t>May</t>
  </si>
  <si>
    <t>Jun</t>
  </si>
  <si>
    <t>Jul</t>
  </si>
  <si>
    <t>Aug</t>
  </si>
  <si>
    <t>Sep</t>
  </si>
  <si>
    <t>Oct</t>
  </si>
  <si>
    <t>Nov</t>
  </si>
  <si>
    <t>Dec</t>
  </si>
  <si>
    <t>400k-500k</t>
  </si>
  <si>
    <t>AOR</t>
  </si>
  <si>
    <t>Support</t>
  </si>
  <si>
    <t xml:space="preserve"> Amana</t>
  </si>
  <si>
    <t>Share of Wallet Growth (SOW)</t>
  </si>
  <si>
    <t>Per agreement with multiple Summers locations, this is a buy-down on all Amana products</t>
  </si>
  <si>
    <t>APPROVED</t>
  </si>
  <si>
    <t>No</t>
  </si>
  <si>
    <t>* SUMMERS OF BLOOMINGTON       1693 E. NORTHFIELD DR.</t>
  </si>
  <si>
    <t>100k-200k</t>
  </si>
  <si>
    <t xml:space="preserve">SUMMERS OF CHESTERTON         </t>
  </si>
  <si>
    <t>1693 E NORTHFIELD DR</t>
  </si>
  <si>
    <t>750k-1MM</t>
  </si>
  <si>
    <t xml:space="preserve">SUMMERS OF CROWN POINT        </t>
  </si>
  <si>
    <t>*SUMMERS OF BROWNSBURG INC     506 E SUMMIT ST STE C</t>
  </si>
  <si>
    <t xml:space="preserve">CROWNPOINT               </t>
  </si>
  <si>
    <t xml:space="preserve">SUMMERS OF LA PORTE           </t>
  </si>
  <si>
    <t>Kathleen Grimwood</t>
  </si>
  <si>
    <t>GDI - LOUISVILLE (128)</t>
  </si>
  <si>
    <t>3906 Produce Road</t>
  </si>
  <si>
    <t>Louisville</t>
  </si>
  <si>
    <t>KY</t>
  </si>
  <si>
    <t xml:space="preserve">MR QUIK HOME SERVICES         </t>
  </si>
  <si>
    <t>4625 W 86TH ST STE 800</t>
  </si>
  <si>
    <t xml:space="preserve">INDIANAPOLIS             </t>
  </si>
  <si>
    <t xml:space="preserve"> Amana Unitary, Daikin Ductless, Goodman Unitary</t>
  </si>
  <si>
    <t xml:space="preserve"> 4% Contractor Fee Discount</t>
  </si>
  <si>
    <t xml:space="preserve"> 14 SEER Gas Electric Package Units,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Daikin 17 Series,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</si>
  <si>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1.5MM-2MM</t>
  </si>
  <si>
    <t>Price</t>
  </si>
  <si>
    <t>Retention rebate to maintain business stronghold</t>
  </si>
  <si>
    <t>Anthony Anderson</t>
  </si>
  <si>
    <t>GDI - VALLEY VIEW (122)</t>
  </si>
  <si>
    <t>9755 Corporate Circle</t>
  </si>
  <si>
    <t>Valley View</t>
  </si>
  <si>
    <t>OH</t>
  </si>
  <si>
    <t>216-741-9477</t>
  </si>
  <si>
    <t xml:space="preserve">P K WADSWORTH HTG &amp; CLG INC   </t>
  </si>
  <si>
    <t>34280 SOLON RD</t>
  </si>
  <si>
    <t xml:space="preserve">SOLON                    </t>
  </si>
  <si>
    <t>1MM-1.5MM</t>
  </si>
  <si>
    <t>New Business Acquisition</t>
  </si>
  <si>
    <t>Heartland agreement 6%</t>
  </si>
  <si>
    <t xml:space="preserve">Heartland agreement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</si>
</sst>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2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8"/>
  <sheetViews>
    <sheetView tabSelected="1" workbookViewId="0">
      <selection activeCell="K1" sqref="K1:K1048576"/>
    </sheetView>
  </sheetViews>
  <sheetFormatPr defaultRowHeight="15" x14ac:dyDescent="0.25"/>
  <cols>
    <col min="11" max="11" width="31.42578125" bestFit="1" customWidth="1"/>
  </cols>
  <sheetData>
    <row r="1" spans="1:7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row>
    <row r="2" spans="1:75" x14ac:dyDescent="0.25">
      <c r="A2" t="str">
        <f>"23031044100111237"</f>
        <v>23031044100111237</v>
      </c>
      <c r="B2" s="1">
        <v>44991.848807870374</v>
      </c>
      <c r="C2" t="s">
        <v>75</v>
      </c>
      <c r="D2">
        <v>10441001</v>
      </c>
      <c r="E2" t="s">
        <v>76</v>
      </c>
      <c r="F2" t="s">
        <v>77</v>
      </c>
      <c r="G2" t="s">
        <v>78</v>
      </c>
      <c r="H2" t="s">
        <v>79</v>
      </c>
      <c r="I2">
        <v>60527</v>
      </c>
      <c r="K2" t="s">
        <v>80</v>
      </c>
      <c r="L2" t="s">
        <v>81</v>
      </c>
      <c r="M2" t="s">
        <v>82</v>
      </c>
      <c r="N2" t="s">
        <v>83</v>
      </c>
      <c r="O2">
        <v>46112</v>
      </c>
      <c r="P2">
        <v>3178585248</v>
      </c>
      <c r="Q2">
        <v>193452</v>
      </c>
      <c r="S2" t="s">
        <v>84</v>
      </c>
      <c r="T2" t="s">
        <v>85</v>
      </c>
      <c r="U2" t="s">
        <v>86</v>
      </c>
      <c r="W2" s="1">
        <v>44927</v>
      </c>
      <c r="X2" s="1">
        <v>45291</v>
      </c>
      <c r="Y2" t="s">
        <v>87</v>
      </c>
      <c r="Z2">
        <v>2022</v>
      </c>
      <c r="AA2">
        <v>20672</v>
      </c>
      <c r="AB2" t="s">
        <v>88</v>
      </c>
      <c r="AC2">
        <v>2022</v>
      </c>
      <c r="AD2">
        <v>6185</v>
      </c>
      <c r="AE2" t="s">
        <v>89</v>
      </c>
      <c r="AF2">
        <v>2022</v>
      </c>
      <c r="AG2">
        <v>4809</v>
      </c>
      <c r="AH2" t="s">
        <v>90</v>
      </c>
      <c r="AI2">
        <v>2022</v>
      </c>
      <c r="AJ2">
        <v>7939</v>
      </c>
      <c r="AK2" t="s">
        <v>91</v>
      </c>
      <c r="AL2">
        <v>2022</v>
      </c>
      <c r="AM2">
        <v>9836</v>
      </c>
      <c r="AN2" t="s">
        <v>92</v>
      </c>
      <c r="AO2">
        <v>2022</v>
      </c>
      <c r="AP2">
        <v>9324</v>
      </c>
      <c r="AQ2" t="s">
        <v>93</v>
      </c>
      <c r="AR2">
        <v>2022</v>
      </c>
      <c r="AS2">
        <v>2212</v>
      </c>
      <c r="AT2" t="s">
        <v>94</v>
      </c>
      <c r="AU2">
        <v>2022</v>
      </c>
      <c r="AV2">
        <v>15964</v>
      </c>
      <c r="AW2" t="s">
        <v>95</v>
      </c>
      <c r="AX2">
        <v>2022</v>
      </c>
      <c r="AY2">
        <v>12905</v>
      </c>
      <c r="AZ2" t="s">
        <v>96</v>
      </c>
      <c r="BA2">
        <v>2022</v>
      </c>
      <c r="BB2">
        <v>2077</v>
      </c>
      <c r="BC2" t="s">
        <v>97</v>
      </c>
      <c r="BD2">
        <v>2022</v>
      </c>
      <c r="BE2">
        <v>1459</v>
      </c>
      <c r="BF2" t="s">
        <v>98</v>
      </c>
      <c r="BG2">
        <v>2022</v>
      </c>
      <c r="BH2">
        <v>0</v>
      </c>
      <c r="BI2">
        <v>93382</v>
      </c>
      <c r="BJ2">
        <v>100</v>
      </c>
      <c r="BK2" t="str">
        <f>"0.72"</f>
        <v>0.72</v>
      </c>
      <c r="BL2">
        <v>150000</v>
      </c>
      <c r="BM2" t="s">
        <v>99</v>
      </c>
      <c r="BN2" t="s">
        <v>100</v>
      </c>
      <c r="BO2" t="s">
        <v>101</v>
      </c>
      <c r="BP2" t="s">
        <v>102</v>
      </c>
      <c r="BQ2" t="s">
        <v>103</v>
      </c>
      <c r="BR2" t="s">
        <v>104</v>
      </c>
      <c r="BT2" t="s">
        <v>105</v>
      </c>
      <c r="BU2" t="s">
        <v>106</v>
      </c>
      <c r="BW2" s="1">
        <v>45026.923043981478</v>
      </c>
    </row>
    <row r="3" spans="1:75" x14ac:dyDescent="0.25">
      <c r="A3" t="str">
        <f>"23031044100111236"</f>
        <v>23031044100111236</v>
      </c>
      <c r="B3" s="1">
        <v>44991.847638888888</v>
      </c>
      <c r="C3" t="s">
        <v>75</v>
      </c>
      <c r="D3">
        <v>10441001</v>
      </c>
      <c r="E3" t="s">
        <v>76</v>
      </c>
      <c r="F3" t="s">
        <v>77</v>
      </c>
      <c r="G3" t="s">
        <v>78</v>
      </c>
      <c r="H3" t="s">
        <v>79</v>
      </c>
      <c r="I3">
        <v>60527</v>
      </c>
      <c r="K3" t="s">
        <v>80</v>
      </c>
      <c r="L3" t="s">
        <v>107</v>
      </c>
      <c r="M3" t="s">
        <v>82</v>
      </c>
      <c r="N3" t="s">
        <v>83</v>
      </c>
      <c r="O3">
        <v>46112</v>
      </c>
      <c r="P3">
        <v>3093002770</v>
      </c>
      <c r="Q3">
        <v>197565</v>
      </c>
      <c r="S3" t="s">
        <v>84</v>
      </c>
      <c r="T3" t="s">
        <v>85</v>
      </c>
      <c r="U3" t="s">
        <v>86</v>
      </c>
      <c r="W3" s="1">
        <v>44927</v>
      </c>
      <c r="X3" s="1">
        <v>45291</v>
      </c>
      <c r="Y3" t="s">
        <v>87</v>
      </c>
      <c r="Z3">
        <v>2022</v>
      </c>
      <c r="AA3">
        <v>9027</v>
      </c>
      <c r="AB3" t="s">
        <v>88</v>
      </c>
      <c r="AC3">
        <v>2022</v>
      </c>
      <c r="AD3">
        <v>7738</v>
      </c>
      <c r="AE3" t="s">
        <v>89</v>
      </c>
      <c r="AF3">
        <v>2022</v>
      </c>
      <c r="AG3">
        <v>1594</v>
      </c>
      <c r="AH3" t="s">
        <v>90</v>
      </c>
      <c r="AI3">
        <v>2022</v>
      </c>
      <c r="AJ3">
        <v>5338</v>
      </c>
      <c r="AK3" t="s">
        <v>91</v>
      </c>
      <c r="AL3">
        <v>2022</v>
      </c>
      <c r="AM3">
        <v>1662</v>
      </c>
      <c r="AN3" t="s">
        <v>92</v>
      </c>
      <c r="AO3">
        <v>2022</v>
      </c>
      <c r="AP3">
        <v>7155</v>
      </c>
      <c r="AQ3" t="s">
        <v>93</v>
      </c>
      <c r="AR3">
        <v>2022</v>
      </c>
      <c r="AS3">
        <v>9825</v>
      </c>
      <c r="AT3" t="s">
        <v>94</v>
      </c>
      <c r="AU3">
        <v>2022</v>
      </c>
      <c r="AV3">
        <v>4854</v>
      </c>
      <c r="AW3" t="s">
        <v>95</v>
      </c>
      <c r="AX3">
        <v>2022</v>
      </c>
      <c r="AY3">
        <v>16549</v>
      </c>
      <c r="AZ3" t="s">
        <v>96</v>
      </c>
      <c r="BA3">
        <v>2022</v>
      </c>
      <c r="BB3">
        <v>17935</v>
      </c>
      <c r="BC3" t="s">
        <v>97</v>
      </c>
      <c r="BD3">
        <v>2022</v>
      </c>
      <c r="BE3">
        <v>16450</v>
      </c>
      <c r="BF3" t="s">
        <v>98</v>
      </c>
      <c r="BG3">
        <v>2022</v>
      </c>
      <c r="BH3">
        <v>24327</v>
      </c>
      <c r="BI3">
        <v>122454</v>
      </c>
      <c r="BJ3">
        <v>100</v>
      </c>
      <c r="BK3" t="str">
        <f>"0.72"</f>
        <v>0.72</v>
      </c>
      <c r="BL3">
        <v>200000</v>
      </c>
      <c r="BM3" t="s">
        <v>108</v>
      </c>
      <c r="BN3" t="s">
        <v>100</v>
      </c>
      <c r="BO3" t="s">
        <v>101</v>
      </c>
      <c r="BP3" t="s">
        <v>102</v>
      </c>
      <c r="BQ3" t="s">
        <v>103</v>
      </c>
      <c r="BR3" t="s">
        <v>104</v>
      </c>
      <c r="BT3" t="s">
        <v>105</v>
      </c>
      <c r="BU3" t="s">
        <v>106</v>
      </c>
      <c r="BW3" s="1">
        <v>45026.923229166663</v>
      </c>
    </row>
    <row r="4" spans="1:75" x14ac:dyDescent="0.25">
      <c r="A4" t="str">
        <f>"23031044100111234"</f>
        <v>23031044100111234</v>
      </c>
      <c r="B4" s="1">
        <v>44991.845034722224</v>
      </c>
      <c r="C4" t="s">
        <v>75</v>
      </c>
      <c r="D4">
        <v>10441001</v>
      </c>
      <c r="E4" t="s">
        <v>76</v>
      </c>
      <c r="F4" t="s">
        <v>77</v>
      </c>
      <c r="G4" t="s">
        <v>78</v>
      </c>
      <c r="H4" t="s">
        <v>79</v>
      </c>
      <c r="I4">
        <v>60527</v>
      </c>
      <c r="K4" t="s">
        <v>109</v>
      </c>
      <c r="L4" t="s">
        <v>110</v>
      </c>
      <c r="M4" t="s">
        <v>82</v>
      </c>
      <c r="N4" t="s">
        <v>83</v>
      </c>
      <c r="O4">
        <v>46112</v>
      </c>
      <c r="P4">
        <v>2197976122</v>
      </c>
      <c r="Q4">
        <v>186341</v>
      </c>
      <c r="S4" t="s">
        <v>84</v>
      </c>
      <c r="T4" t="s">
        <v>85</v>
      </c>
      <c r="U4" t="s">
        <v>86</v>
      </c>
      <c r="W4" s="1">
        <v>44927</v>
      </c>
      <c r="X4" s="1">
        <v>45291</v>
      </c>
      <c r="Y4" t="s">
        <v>87</v>
      </c>
      <c r="Z4">
        <v>2022</v>
      </c>
      <c r="AA4">
        <v>45072</v>
      </c>
      <c r="AB4" t="s">
        <v>88</v>
      </c>
      <c r="AC4">
        <v>2022</v>
      </c>
      <c r="AD4">
        <v>70379</v>
      </c>
      <c r="AE4" t="s">
        <v>89</v>
      </c>
      <c r="AF4">
        <v>2022</v>
      </c>
      <c r="AG4">
        <v>69589</v>
      </c>
      <c r="AH4" t="s">
        <v>90</v>
      </c>
      <c r="AI4">
        <v>2022</v>
      </c>
      <c r="AJ4">
        <v>23408</v>
      </c>
      <c r="AK4" t="s">
        <v>91</v>
      </c>
      <c r="AL4">
        <v>2022</v>
      </c>
      <c r="AM4">
        <v>58188</v>
      </c>
      <c r="AN4" t="s">
        <v>92</v>
      </c>
      <c r="AO4">
        <v>2022</v>
      </c>
      <c r="AP4">
        <v>37706</v>
      </c>
      <c r="AQ4" t="s">
        <v>93</v>
      </c>
      <c r="AR4">
        <v>2022</v>
      </c>
      <c r="AS4">
        <v>22396</v>
      </c>
      <c r="AT4" t="s">
        <v>94</v>
      </c>
      <c r="AU4">
        <v>2022</v>
      </c>
      <c r="AV4">
        <v>73651</v>
      </c>
      <c r="AW4" t="s">
        <v>95</v>
      </c>
      <c r="AX4">
        <v>2022</v>
      </c>
      <c r="AY4">
        <v>71517</v>
      </c>
      <c r="AZ4" t="s">
        <v>96</v>
      </c>
      <c r="BA4">
        <v>2022</v>
      </c>
      <c r="BB4">
        <v>14997</v>
      </c>
      <c r="BC4" t="s">
        <v>97</v>
      </c>
      <c r="BD4">
        <v>2022</v>
      </c>
      <c r="BE4">
        <v>26764</v>
      </c>
      <c r="BF4" t="s">
        <v>98</v>
      </c>
      <c r="BG4">
        <v>2022</v>
      </c>
      <c r="BH4">
        <v>12909</v>
      </c>
      <c r="BI4">
        <v>526576</v>
      </c>
      <c r="BJ4">
        <v>100</v>
      </c>
      <c r="BK4" t="str">
        <f>"0.72"</f>
        <v>0.72</v>
      </c>
      <c r="BL4">
        <v>700000</v>
      </c>
      <c r="BM4" t="s">
        <v>111</v>
      </c>
      <c r="BN4" t="s">
        <v>100</v>
      </c>
      <c r="BO4" t="s">
        <v>101</v>
      </c>
      <c r="BP4" t="s">
        <v>102</v>
      </c>
      <c r="BQ4" t="s">
        <v>103</v>
      </c>
      <c r="BR4" t="s">
        <v>104</v>
      </c>
      <c r="BT4" t="s">
        <v>105</v>
      </c>
      <c r="BU4" t="s">
        <v>106</v>
      </c>
      <c r="BW4" s="1">
        <v>45026.925358796296</v>
      </c>
    </row>
    <row r="5" spans="1:75" x14ac:dyDescent="0.25">
      <c r="A5" t="str">
        <f>"23031044100111235"</f>
        <v>23031044100111235</v>
      </c>
      <c r="B5" s="1">
        <v>44991.846319444441</v>
      </c>
      <c r="C5" t="s">
        <v>75</v>
      </c>
      <c r="D5">
        <v>10441001</v>
      </c>
      <c r="E5" t="s">
        <v>76</v>
      </c>
      <c r="F5" t="s">
        <v>77</v>
      </c>
      <c r="G5" t="s">
        <v>78</v>
      </c>
      <c r="H5" t="s">
        <v>79</v>
      </c>
      <c r="I5">
        <v>60527</v>
      </c>
      <c r="K5" t="s">
        <v>112</v>
      </c>
      <c r="L5" t="s">
        <v>113</v>
      </c>
      <c r="M5" t="s">
        <v>114</v>
      </c>
      <c r="N5" t="s">
        <v>83</v>
      </c>
      <c r="O5">
        <v>46307</v>
      </c>
      <c r="P5">
        <v>2198145756</v>
      </c>
      <c r="Q5">
        <v>186284</v>
      </c>
      <c r="S5" t="s">
        <v>84</v>
      </c>
      <c r="T5" t="s">
        <v>85</v>
      </c>
      <c r="U5" t="s">
        <v>86</v>
      </c>
      <c r="W5" s="1">
        <v>44927</v>
      </c>
      <c r="X5" s="1">
        <v>45291</v>
      </c>
      <c r="Y5" t="s">
        <v>87</v>
      </c>
      <c r="Z5">
        <v>2022</v>
      </c>
      <c r="AA5">
        <v>68033</v>
      </c>
      <c r="AB5" t="s">
        <v>88</v>
      </c>
      <c r="AC5">
        <v>2022</v>
      </c>
      <c r="AD5">
        <v>122531</v>
      </c>
      <c r="AE5" t="s">
        <v>89</v>
      </c>
      <c r="AF5">
        <v>2022</v>
      </c>
      <c r="AG5">
        <v>77562</v>
      </c>
      <c r="AH5" t="s">
        <v>90</v>
      </c>
      <c r="AI5">
        <v>2022</v>
      </c>
      <c r="AJ5">
        <v>31989</v>
      </c>
      <c r="AK5" t="s">
        <v>91</v>
      </c>
      <c r="AL5">
        <v>2022</v>
      </c>
      <c r="AM5">
        <v>71464</v>
      </c>
      <c r="AN5" t="s">
        <v>92</v>
      </c>
      <c r="AO5">
        <v>2022</v>
      </c>
      <c r="AP5">
        <v>115958</v>
      </c>
      <c r="AQ5" t="s">
        <v>93</v>
      </c>
      <c r="AR5">
        <v>2022</v>
      </c>
      <c r="AS5">
        <v>52697</v>
      </c>
      <c r="AT5" t="s">
        <v>94</v>
      </c>
      <c r="AU5">
        <v>2022</v>
      </c>
      <c r="AV5">
        <v>66821</v>
      </c>
      <c r="AW5" t="s">
        <v>95</v>
      </c>
      <c r="AX5">
        <v>2022</v>
      </c>
      <c r="AY5">
        <v>109636</v>
      </c>
      <c r="AZ5" t="s">
        <v>96</v>
      </c>
      <c r="BA5">
        <v>2022</v>
      </c>
      <c r="BB5">
        <v>85038</v>
      </c>
      <c r="BC5" t="s">
        <v>97</v>
      </c>
      <c r="BD5">
        <v>2022</v>
      </c>
      <c r="BE5">
        <v>94635</v>
      </c>
      <c r="BF5" t="s">
        <v>98</v>
      </c>
      <c r="BG5">
        <v>2022</v>
      </c>
      <c r="BH5">
        <v>63825</v>
      </c>
      <c r="BI5">
        <v>960189</v>
      </c>
      <c r="BJ5">
        <v>100</v>
      </c>
      <c r="BK5" t="str">
        <f>"0.72"</f>
        <v>0.72</v>
      </c>
      <c r="BL5">
        <v>1150000</v>
      </c>
      <c r="BM5" t="s">
        <v>111</v>
      </c>
      <c r="BN5" t="s">
        <v>100</v>
      </c>
      <c r="BO5" t="s">
        <v>101</v>
      </c>
      <c r="BP5" t="s">
        <v>102</v>
      </c>
      <c r="BQ5" t="s">
        <v>103</v>
      </c>
      <c r="BR5" t="s">
        <v>104</v>
      </c>
      <c r="BT5" t="s">
        <v>105</v>
      </c>
      <c r="BU5" t="s">
        <v>106</v>
      </c>
      <c r="BW5" s="1">
        <v>45026.92728009259</v>
      </c>
    </row>
    <row r="6" spans="1:75" x14ac:dyDescent="0.25">
      <c r="A6" t="str">
        <f>"23031044100111233"</f>
        <v>23031044100111233</v>
      </c>
      <c r="B6" s="1">
        <v>44991.842893518522</v>
      </c>
      <c r="C6" t="s">
        <v>75</v>
      </c>
      <c r="D6">
        <v>10441001</v>
      </c>
      <c r="E6" t="s">
        <v>76</v>
      </c>
      <c r="F6" t="s">
        <v>77</v>
      </c>
      <c r="G6" t="s">
        <v>78</v>
      </c>
      <c r="H6" t="s">
        <v>79</v>
      </c>
      <c r="I6">
        <v>60527</v>
      </c>
      <c r="K6" t="s">
        <v>115</v>
      </c>
      <c r="L6" t="s">
        <v>110</v>
      </c>
      <c r="M6" t="s">
        <v>82</v>
      </c>
      <c r="N6" t="s">
        <v>83</v>
      </c>
      <c r="O6">
        <v>46112</v>
      </c>
      <c r="P6">
        <v>2197976185</v>
      </c>
      <c r="Q6">
        <v>186313</v>
      </c>
      <c r="S6" t="s">
        <v>84</v>
      </c>
      <c r="T6" t="s">
        <v>85</v>
      </c>
      <c r="U6" t="s">
        <v>86</v>
      </c>
      <c r="W6" s="1">
        <v>44927</v>
      </c>
      <c r="X6" s="1">
        <v>45291</v>
      </c>
      <c r="Y6" t="s">
        <v>87</v>
      </c>
      <c r="Z6">
        <v>2022</v>
      </c>
      <c r="AA6">
        <v>43831</v>
      </c>
      <c r="AB6" t="s">
        <v>88</v>
      </c>
      <c r="AC6">
        <v>2022</v>
      </c>
      <c r="AD6">
        <v>18781</v>
      </c>
      <c r="AE6" t="s">
        <v>89</v>
      </c>
      <c r="AF6">
        <v>2022</v>
      </c>
      <c r="AG6">
        <v>44170</v>
      </c>
      <c r="AH6" t="s">
        <v>90</v>
      </c>
      <c r="AI6">
        <v>2022</v>
      </c>
      <c r="AJ6">
        <v>42013</v>
      </c>
      <c r="AK6" t="s">
        <v>91</v>
      </c>
      <c r="AL6">
        <v>2022</v>
      </c>
      <c r="AM6">
        <v>52621</v>
      </c>
      <c r="AN6" t="s">
        <v>92</v>
      </c>
      <c r="AO6">
        <v>2022</v>
      </c>
      <c r="AP6">
        <v>42601</v>
      </c>
      <c r="AQ6" t="s">
        <v>93</v>
      </c>
      <c r="AR6">
        <v>2022</v>
      </c>
      <c r="AS6">
        <v>20980</v>
      </c>
      <c r="AT6" t="s">
        <v>94</v>
      </c>
      <c r="AU6">
        <v>2022</v>
      </c>
      <c r="AV6">
        <v>33620</v>
      </c>
      <c r="AW6" t="s">
        <v>95</v>
      </c>
      <c r="AX6">
        <v>2022</v>
      </c>
      <c r="AY6">
        <v>28190</v>
      </c>
      <c r="AZ6" t="s">
        <v>96</v>
      </c>
      <c r="BA6">
        <v>2022</v>
      </c>
      <c r="BB6">
        <v>24040</v>
      </c>
      <c r="BC6" t="s">
        <v>97</v>
      </c>
      <c r="BD6">
        <v>2022</v>
      </c>
      <c r="BE6">
        <v>33813</v>
      </c>
      <c r="BF6" t="s">
        <v>98</v>
      </c>
      <c r="BG6">
        <v>2022</v>
      </c>
      <c r="BH6">
        <v>15554</v>
      </c>
      <c r="BI6">
        <v>400214</v>
      </c>
      <c r="BJ6">
        <v>100</v>
      </c>
      <c r="BK6" t="str">
        <f>"0.72"</f>
        <v>0.72</v>
      </c>
      <c r="BL6">
        <v>550000</v>
      </c>
      <c r="BM6" t="s">
        <v>111</v>
      </c>
      <c r="BN6" t="s">
        <v>100</v>
      </c>
      <c r="BO6" t="s">
        <v>101</v>
      </c>
      <c r="BP6" t="s">
        <v>102</v>
      </c>
      <c r="BQ6" t="s">
        <v>103</v>
      </c>
      <c r="BR6" t="s">
        <v>104</v>
      </c>
      <c r="BT6" t="s">
        <v>105</v>
      </c>
      <c r="BU6" t="s">
        <v>106</v>
      </c>
      <c r="BW6" s="1">
        <v>45026.949189814812</v>
      </c>
    </row>
    <row r="7" spans="1:75" x14ac:dyDescent="0.25">
      <c r="A7" t="str">
        <f>"23031048910111247"</f>
        <v>23031048910111247</v>
      </c>
      <c r="B7" s="1">
        <v>45015.504791666666</v>
      </c>
      <c r="C7" t="s">
        <v>116</v>
      </c>
      <c r="D7">
        <v>10489101</v>
      </c>
      <c r="E7" t="s">
        <v>117</v>
      </c>
      <c r="F7" t="s">
        <v>118</v>
      </c>
      <c r="G7" t="s">
        <v>119</v>
      </c>
      <c r="H7" t="s">
        <v>120</v>
      </c>
      <c r="I7">
        <v>40218</v>
      </c>
      <c r="K7" t="s">
        <v>121</v>
      </c>
      <c r="L7" t="s">
        <v>122</v>
      </c>
      <c r="M7" t="s">
        <v>123</v>
      </c>
      <c r="N7" t="s">
        <v>83</v>
      </c>
      <c r="O7">
        <v>46268</v>
      </c>
      <c r="P7">
        <v>3174668463</v>
      </c>
      <c r="Q7">
        <v>192081</v>
      </c>
      <c r="S7" t="s">
        <v>124</v>
      </c>
      <c r="T7" t="s">
        <v>125</v>
      </c>
      <c r="U7" t="s">
        <v>126</v>
      </c>
      <c r="W7" s="1">
        <v>44927</v>
      </c>
      <c r="X7" s="1">
        <v>45291</v>
      </c>
      <c r="Y7" t="s">
        <v>87</v>
      </c>
      <c r="Z7">
        <v>2022</v>
      </c>
      <c r="AA7">
        <v>0</v>
      </c>
      <c r="AB7" t="s">
        <v>88</v>
      </c>
      <c r="AC7">
        <v>2022</v>
      </c>
      <c r="AD7">
        <v>0</v>
      </c>
      <c r="AE7" t="s">
        <v>89</v>
      </c>
      <c r="AF7">
        <v>2022</v>
      </c>
      <c r="AG7">
        <v>0</v>
      </c>
      <c r="AH7" t="s">
        <v>90</v>
      </c>
      <c r="AI7">
        <v>2022</v>
      </c>
      <c r="AJ7">
        <v>2645</v>
      </c>
      <c r="AK7" t="s">
        <v>91</v>
      </c>
      <c r="AL7">
        <v>2022</v>
      </c>
      <c r="AM7">
        <v>0</v>
      </c>
      <c r="AN7" t="s">
        <v>92</v>
      </c>
      <c r="AO7">
        <v>2022</v>
      </c>
      <c r="AP7">
        <v>0</v>
      </c>
      <c r="AQ7" t="s">
        <v>93</v>
      </c>
      <c r="AR7">
        <v>2022</v>
      </c>
      <c r="AS7">
        <v>0</v>
      </c>
      <c r="AT7" t="s">
        <v>94</v>
      </c>
      <c r="AU7">
        <v>2022</v>
      </c>
      <c r="AV7">
        <v>0</v>
      </c>
      <c r="AW7" t="s">
        <v>95</v>
      </c>
      <c r="AX7">
        <v>2022</v>
      </c>
      <c r="AY7">
        <v>0</v>
      </c>
      <c r="AZ7" t="s">
        <v>96</v>
      </c>
      <c r="BA7">
        <v>2022</v>
      </c>
      <c r="BB7">
        <v>0</v>
      </c>
      <c r="BC7" t="s">
        <v>97</v>
      </c>
      <c r="BD7">
        <v>2022</v>
      </c>
      <c r="BE7">
        <v>0</v>
      </c>
      <c r="BF7" t="s">
        <v>98</v>
      </c>
      <c r="BG7">
        <v>2022</v>
      </c>
      <c r="BH7">
        <v>0</v>
      </c>
      <c r="BI7">
        <v>2645</v>
      </c>
      <c r="BJ7">
        <v>100</v>
      </c>
      <c r="BK7" t="str">
        <f>"0.75"</f>
        <v>0.75</v>
      </c>
      <c r="BL7">
        <v>1800000</v>
      </c>
      <c r="BM7" t="s">
        <v>127</v>
      </c>
      <c r="BN7" t="s">
        <v>100</v>
      </c>
      <c r="BO7" t="s">
        <v>128</v>
      </c>
      <c r="BP7" t="s">
        <v>102</v>
      </c>
      <c r="BQ7" t="s">
        <v>103</v>
      </c>
      <c r="BR7" t="s">
        <v>129</v>
      </c>
      <c r="BT7" t="s">
        <v>105</v>
      </c>
      <c r="BU7" t="s">
        <v>106</v>
      </c>
      <c r="BW7" s="1">
        <v>45029.531608796293</v>
      </c>
    </row>
    <row r="8" spans="1:75" x14ac:dyDescent="0.25">
      <c r="A8" t="str">
        <f>"23031550130111248"</f>
        <v>23031550130111248</v>
      </c>
      <c r="B8" s="1">
        <v>45016.574143518519</v>
      </c>
      <c r="C8" t="s">
        <v>130</v>
      </c>
      <c r="D8">
        <v>15501301</v>
      </c>
      <c r="E8" t="s">
        <v>131</v>
      </c>
      <c r="F8" t="s">
        <v>132</v>
      </c>
      <c r="G8" t="s">
        <v>133</v>
      </c>
      <c r="H8" t="s">
        <v>134</v>
      </c>
      <c r="I8">
        <v>44125</v>
      </c>
      <c r="J8" t="s">
        <v>135</v>
      </c>
      <c r="K8" t="s">
        <v>136</v>
      </c>
      <c r="L8" t="s">
        <v>137</v>
      </c>
      <c r="M8" t="s">
        <v>138</v>
      </c>
      <c r="N8" t="s">
        <v>134</v>
      </c>
      <c r="O8">
        <v>44139</v>
      </c>
      <c r="P8">
        <v>4402482110</v>
      </c>
      <c r="Q8">
        <v>242598</v>
      </c>
      <c r="W8" s="1">
        <v>44927</v>
      </c>
      <c r="X8" s="1">
        <v>45382</v>
      </c>
      <c r="Y8" t="s">
        <v>87</v>
      </c>
      <c r="Z8">
        <v>2022</v>
      </c>
      <c r="AA8">
        <v>50938</v>
      </c>
      <c r="AB8" t="s">
        <v>88</v>
      </c>
      <c r="AC8">
        <v>2022</v>
      </c>
      <c r="AD8">
        <v>71939</v>
      </c>
      <c r="AE8" t="s">
        <v>89</v>
      </c>
      <c r="AF8">
        <v>2022</v>
      </c>
      <c r="AG8">
        <v>81648</v>
      </c>
      <c r="AH8" t="s">
        <v>90</v>
      </c>
      <c r="AI8">
        <v>2022</v>
      </c>
      <c r="AJ8">
        <v>128589</v>
      </c>
      <c r="AK8" t="s">
        <v>91</v>
      </c>
      <c r="AL8">
        <v>2022</v>
      </c>
      <c r="AM8">
        <v>216088</v>
      </c>
      <c r="AN8" t="s">
        <v>92</v>
      </c>
      <c r="AO8">
        <v>2022</v>
      </c>
      <c r="AP8">
        <v>164272</v>
      </c>
      <c r="AQ8" t="s">
        <v>93</v>
      </c>
      <c r="AR8">
        <v>2022</v>
      </c>
      <c r="AS8">
        <v>91436</v>
      </c>
      <c r="AT8" t="s">
        <v>94</v>
      </c>
      <c r="AU8">
        <v>2022</v>
      </c>
      <c r="AV8">
        <v>92866</v>
      </c>
      <c r="AW8" t="s">
        <v>95</v>
      </c>
      <c r="AX8">
        <v>2022</v>
      </c>
      <c r="AY8">
        <v>147119</v>
      </c>
      <c r="AZ8" t="s">
        <v>96</v>
      </c>
      <c r="BA8">
        <v>2022</v>
      </c>
      <c r="BB8">
        <v>128714</v>
      </c>
      <c r="BC8" t="s">
        <v>97</v>
      </c>
      <c r="BD8">
        <v>2022</v>
      </c>
      <c r="BE8">
        <v>82564</v>
      </c>
      <c r="BF8" t="s">
        <v>98</v>
      </c>
      <c r="BG8">
        <v>2022</v>
      </c>
      <c r="BH8">
        <v>67989</v>
      </c>
      <c r="BI8">
        <v>1324162</v>
      </c>
      <c r="BJ8">
        <v>100</v>
      </c>
      <c r="BK8" t="str">
        <f>"6.00"</f>
        <v>6.00</v>
      </c>
      <c r="BL8">
        <v>2000000</v>
      </c>
      <c r="BM8" t="s">
        <v>139</v>
      </c>
      <c r="BN8" t="s">
        <v>100</v>
      </c>
      <c r="BO8" t="s">
        <v>101</v>
      </c>
      <c r="BQ8" t="s">
        <v>140</v>
      </c>
      <c r="BR8" t="s">
        <v>141</v>
      </c>
      <c r="BS8" t="s">
        <v>142</v>
      </c>
      <c r="BT8" t="s">
        <v>105</v>
      </c>
      <c r="BU8" t="s">
        <v>106</v>
      </c>
      <c r="BW8" s="1">
        <v>45029.682511574072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2023-04-08-2023-04-15.FinanceBu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McCrary</dc:creator>
  <cp:lastModifiedBy>Sharon McCrary</cp:lastModifiedBy>
  <dcterms:created xsi:type="dcterms:W3CDTF">2023-05-02T19:20:18Z</dcterms:created>
  <dcterms:modified xsi:type="dcterms:W3CDTF">2023-05-02T19:20:18Z</dcterms:modified>
</cp:coreProperties>
</file>