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Favorites\KBee\IT Dept\IT General\Infrastructure\"/>
    </mc:Choice>
  </mc:AlternateContent>
  <xr:revisionPtr revIDLastSave="0" documentId="13_ncr:1_{E83185E8-DCEB-485B-B393-98B8EECAFDA8}" xr6:coauthVersionLast="47" xr6:coauthVersionMax="47" xr10:uidLastSave="{00000000-0000-0000-0000-000000000000}"/>
  <bookViews>
    <workbookView xWindow="19090" yWindow="-110" windowWidth="38620" windowHeight="21220" firstSheet="3" activeTab="5" xr2:uid="{3C6B8FA6-4601-4931-8062-3F85F40F40A3}"/>
  </bookViews>
  <sheets>
    <sheet name="1-CCaaS Customer Requirements" sheetId="3" r:id="rId1"/>
    <sheet name="2- Supplier Request" sheetId="11" state="hidden" r:id="rId2"/>
    <sheet name="3-Consolidate Supplier Response" sheetId="10" state="hidden" r:id="rId3"/>
    <sheet name="4-Weighting &amp; Score" sheetId="12" r:id="rId4"/>
    <sheet name="5-Solution Map" sheetId="2" r:id="rId5"/>
    <sheet name="Pricing Breakdown Circuit UC CC" sheetId="15" r:id="rId6"/>
  </sheets>
  <definedNames>
    <definedName name="_xlnm.Print_Area" localSheetId="5">'Pricing Breakdown Circuit UC CC'!$A$1:$H$28</definedName>
    <definedName name="SiteUserCounts">'1-CCaaS Customer Requirements'!$B$19:$L$30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" i="15" l="1"/>
  <c r="G9" i="15"/>
  <c r="H9" i="15"/>
  <c r="H3" i="15"/>
  <c r="H4" i="15"/>
  <c r="H5" i="15"/>
  <c r="H6" i="15"/>
  <c r="H7" i="15"/>
  <c r="H8" i="15"/>
  <c r="D27" i="15"/>
  <c r="G27" i="15"/>
  <c r="H26" i="15"/>
  <c r="H25" i="15"/>
  <c r="H24" i="15"/>
  <c r="H23" i="15"/>
  <c r="H22" i="15"/>
  <c r="H21" i="15"/>
  <c r="B47" i="12"/>
  <c r="H27" i="15" l="1"/>
  <c r="E54" i="12"/>
  <c r="C172" i="11"/>
  <c r="C171" i="11"/>
  <c r="K14" i="12" l="1"/>
  <c r="K13" i="12"/>
  <c r="K12" i="12"/>
  <c r="K11" i="12"/>
  <c r="K10" i="12"/>
  <c r="K9" i="12"/>
  <c r="K8" i="12"/>
  <c r="K7" i="12"/>
  <c r="K6" i="12"/>
  <c r="K5" i="12"/>
  <c r="E14" i="12"/>
  <c r="E13" i="12"/>
  <c r="E12" i="12"/>
  <c r="E11" i="12"/>
  <c r="E10" i="12"/>
  <c r="K55" i="12"/>
  <c r="K54" i="12"/>
  <c r="K53" i="12"/>
  <c r="K52" i="12"/>
  <c r="K51" i="12"/>
  <c r="K50" i="12"/>
  <c r="K49" i="12"/>
  <c r="K48" i="12"/>
  <c r="H55" i="12"/>
  <c r="H54" i="12"/>
  <c r="H53" i="12"/>
  <c r="H52" i="12"/>
  <c r="H51" i="12"/>
  <c r="H50" i="12"/>
  <c r="H49" i="12"/>
  <c r="H48" i="12"/>
  <c r="H47" i="12"/>
  <c r="K47" i="12"/>
  <c r="E55" i="12"/>
  <c r="E53" i="12"/>
  <c r="E52" i="12"/>
  <c r="E51" i="12"/>
  <c r="E50" i="12"/>
  <c r="E49" i="12"/>
  <c r="E48" i="12"/>
  <c r="E47" i="12"/>
  <c r="K42" i="12"/>
  <c r="K41" i="12"/>
  <c r="K40" i="12"/>
  <c r="K39" i="12"/>
  <c r="K38" i="12"/>
  <c r="K37" i="12"/>
  <c r="K36" i="12"/>
  <c r="K35" i="12"/>
  <c r="K34" i="12"/>
  <c r="K33" i="12"/>
  <c r="H42" i="12"/>
  <c r="H41" i="12"/>
  <c r="H40" i="12"/>
  <c r="H39" i="12"/>
  <c r="H38" i="12"/>
  <c r="H37" i="12"/>
  <c r="H36" i="12"/>
  <c r="H35" i="12"/>
  <c r="H34" i="12"/>
  <c r="H33" i="12"/>
  <c r="E42" i="12"/>
  <c r="E41" i="12"/>
  <c r="E40" i="12"/>
  <c r="E39" i="12"/>
  <c r="E38" i="12"/>
  <c r="E37" i="12"/>
  <c r="E36" i="12"/>
  <c r="E35" i="12"/>
  <c r="E34" i="12"/>
  <c r="E33" i="12"/>
  <c r="K28" i="12"/>
  <c r="K27" i="12"/>
  <c r="K26" i="12"/>
  <c r="K25" i="12"/>
  <c r="K24" i="12"/>
  <c r="H28" i="12"/>
  <c r="H27" i="12"/>
  <c r="H26" i="12"/>
  <c r="H25" i="12"/>
  <c r="H24" i="12"/>
  <c r="E28" i="12"/>
  <c r="E27" i="12"/>
  <c r="E26" i="12"/>
  <c r="E25" i="12"/>
  <c r="E24" i="12"/>
  <c r="C108" i="10" l="1"/>
  <c r="G171" i="11" l="1"/>
  <c r="G172" i="11"/>
  <c r="L63" i="12"/>
  <c r="I63" i="12"/>
  <c r="F63" i="12"/>
  <c r="C63" i="12"/>
  <c r="B42" i="12"/>
  <c r="B41" i="12"/>
  <c r="B40" i="12"/>
  <c r="B39" i="12"/>
  <c r="B38" i="12"/>
  <c r="B37" i="12"/>
  <c r="B36" i="12"/>
  <c r="B35" i="12"/>
  <c r="B34" i="12"/>
  <c r="B33" i="12"/>
  <c r="B55" i="12"/>
  <c r="B54" i="12"/>
  <c r="B53" i="12"/>
  <c r="B52" i="12"/>
  <c r="B51" i="12"/>
  <c r="B50" i="12"/>
  <c r="B49" i="12"/>
  <c r="B48" i="12"/>
  <c r="B49" i="10"/>
  <c r="B48" i="10"/>
  <c r="B47" i="10"/>
  <c r="B46" i="10"/>
  <c r="B45" i="10"/>
  <c r="B44" i="10"/>
  <c r="B43" i="10"/>
  <c r="B42" i="10"/>
  <c r="B41" i="10"/>
  <c r="B38" i="10"/>
  <c r="B37" i="10"/>
  <c r="B36" i="10"/>
  <c r="B35" i="10"/>
  <c r="B34" i="10"/>
  <c r="B33" i="10"/>
  <c r="B32" i="10"/>
  <c r="B31" i="10"/>
  <c r="B30" i="10"/>
  <c r="B29" i="10"/>
  <c r="B188" i="10" l="1"/>
  <c r="B187" i="10"/>
  <c r="B186" i="10"/>
  <c r="B185" i="10"/>
  <c r="B184" i="10"/>
  <c r="B183" i="10"/>
  <c r="B182" i="10"/>
  <c r="B181" i="10"/>
  <c r="B180" i="10"/>
  <c r="B179" i="10"/>
  <c r="B178" i="10"/>
  <c r="B174" i="10"/>
  <c r="B173" i="10"/>
  <c r="B172" i="10"/>
  <c r="B171" i="10"/>
  <c r="B170" i="10"/>
  <c r="B169" i="10"/>
  <c r="B168" i="10"/>
  <c r="B167" i="10"/>
  <c r="B166" i="10"/>
  <c r="B165" i="10"/>
  <c r="B164" i="10"/>
  <c r="B160" i="10"/>
  <c r="B159" i="10"/>
  <c r="B158" i="10"/>
  <c r="B157" i="10"/>
  <c r="B156" i="10"/>
  <c r="B155" i="10"/>
  <c r="B154" i="10"/>
  <c r="B153" i="10"/>
  <c r="B152" i="10"/>
  <c r="B151" i="10"/>
  <c r="B150" i="10"/>
  <c r="B146" i="10"/>
  <c r="B145" i="10"/>
  <c r="B144" i="10"/>
  <c r="B143" i="10"/>
  <c r="B142" i="10"/>
  <c r="B141" i="10"/>
  <c r="B140" i="10"/>
  <c r="B139" i="10"/>
  <c r="B138" i="10"/>
  <c r="B137" i="10"/>
  <c r="B136" i="10"/>
  <c r="B132" i="10"/>
  <c r="B131" i="10"/>
  <c r="B130" i="10"/>
  <c r="B129" i="10"/>
  <c r="B128" i="10"/>
  <c r="B127" i="10"/>
  <c r="B126" i="10"/>
  <c r="B125" i="10"/>
  <c r="B124" i="10"/>
  <c r="B123" i="10"/>
  <c r="B122" i="10"/>
  <c r="B118" i="10"/>
  <c r="B117" i="10"/>
  <c r="B116" i="10"/>
  <c r="B115" i="10"/>
  <c r="B114" i="10"/>
  <c r="B113" i="10"/>
  <c r="B112" i="10"/>
  <c r="B111" i="10"/>
  <c r="B110" i="10"/>
  <c r="B109" i="10"/>
  <c r="B108" i="10"/>
  <c r="B104" i="10"/>
  <c r="B103" i="10"/>
  <c r="B102" i="10"/>
  <c r="B101" i="10"/>
  <c r="B100" i="10"/>
  <c r="B99" i="10"/>
  <c r="B98" i="10"/>
  <c r="B97" i="10"/>
  <c r="B96" i="10"/>
  <c r="B95" i="10"/>
  <c r="B94" i="10"/>
  <c r="B90" i="10"/>
  <c r="B89" i="10"/>
  <c r="B88" i="10"/>
  <c r="B87" i="10"/>
  <c r="B86" i="10"/>
  <c r="B85" i="10"/>
  <c r="B84" i="10"/>
  <c r="B83" i="10"/>
  <c r="B82" i="10"/>
  <c r="B81" i="10"/>
  <c r="B80" i="10"/>
  <c r="B76" i="10"/>
  <c r="B75" i="10"/>
  <c r="B74" i="10"/>
  <c r="B73" i="10"/>
  <c r="B72" i="10"/>
  <c r="B71" i="10"/>
  <c r="B70" i="10"/>
  <c r="B69" i="10"/>
  <c r="B68" i="10"/>
  <c r="B67" i="10"/>
  <c r="B66" i="10"/>
  <c r="B62" i="10"/>
  <c r="B61" i="10"/>
  <c r="B60" i="10"/>
  <c r="B59" i="10"/>
  <c r="B58" i="10"/>
  <c r="B57" i="10"/>
  <c r="B56" i="10"/>
  <c r="B55" i="10"/>
  <c r="B54" i="10"/>
  <c r="B53" i="10"/>
  <c r="B52" i="10"/>
  <c r="B165" i="11"/>
  <c r="B164" i="11"/>
  <c r="B163" i="11"/>
  <c r="B162" i="11"/>
  <c r="B161" i="11"/>
  <c r="B160" i="11"/>
  <c r="B159" i="11"/>
  <c r="B158" i="11"/>
  <c r="B157" i="11"/>
  <c r="B156" i="11"/>
  <c r="B155" i="11"/>
  <c r="B151" i="11"/>
  <c r="B150" i="11"/>
  <c r="B149" i="11"/>
  <c r="B148" i="11"/>
  <c r="B147" i="11"/>
  <c r="B146" i="11"/>
  <c r="B145" i="11"/>
  <c r="B144" i="11"/>
  <c r="B143" i="11"/>
  <c r="B142" i="11"/>
  <c r="B141" i="11"/>
  <c r="B137" i="11"/>
  <c r="B136" i="11"/>
  <c r="B135" i="11"/>
  <c r="B134" i="11"/>
  <c r="B133" i="11"/>
  <c r="B132" i="11"/>
  <c r="B131" i="11"/>
  <c r="B130" i="11"/>
  <c r="B129" i="11"/>
  <c r="B128" i="11"/>
  <c r="B127" i="11"/>
  <c r="B123" i="11"/>
  <c r="B122" i="11"/>
  <c r="B121" i="11"/>
  <c r="B120" i="11"/>
  <c r="B119" i="11"/>
  <c r="B118" i="11"/>
  <c r="B117" i="11"/>
  <c r="B116" i="11"/>
  <c r="B115" i="11"/>
  <c r="B114" i="11"/>
  <c r="B113" i="11"/>
  <c r="B109" i="11"/>
  <c r="B108" i="11"/>
  <c r="B107" i="11"/>
  <c r="B106" i="11"/>
  <c r="B105" i="11"/>
  <c r="B104" i="11"/>
  <c r="B103" i="11"/>
  <c r="B102" i="11"/>
  <c r="B101" i="11"/>
  <c r="B100" i="11"/>
  <c r="B99" i="11"/>
  <c r="B95" i="11"/>
  <c r="B94" i="11"/>
  <c r="B93" i="11"/>
  <c r="B92" i="11"/>
  <c r="B91" i="11"/>
  <c r="B90" i="11"/>
  <c r="B89" i="11"/>
  <c r="B88" i="11"/>
  <c r="B87" i="11"/>
  <c r="B86" i="11"/>
  <c r="B85" i="11"/>
  <c r="B81" i="11"/>
  <c r="B80" i="11"/>
  <c r="B79" i="11"/>
  <c r="B78" i="11"/>
  <c r="B77" i="11"/>
  <c r="B76" i="11"/>
  <c r="B75" i="11"/>
  <c r="B74" i="11"/>
  <c r="B73" i="11"/>
  <c r="B72" i="11"/>
  <c r="B71" i="11"/>
  <c r="B67" i="11"/>
  <c r="B66" i="11"/>
  <c r="B65" i="11"/>
  <c r="B64" i="11"/>
  <c r="B63" i="11"/>
  <c r="B62" i="11"/>
  <c r="B61" i="11"/>
  <c r="B60" i="11"/>
  <c r="B59" i="11"/>
  <c r="B58" i="11"/>
  <c r="B57" i="11"/>
  <c r="B53" i="11"/>
  <c r="B52" i="11"/>
  <c r="B51" i="11"/>
  <c r="B50" i="11"/>
  <c r="B49" i="11"/>
  <c r="B48" i="11"/>
  <c r="B47" i="11"/>
  <c r="B46" i="11"/>
  <c r="B45" i="11"/>
  <c r="B44" i="11"/>
  <c r="B43" i="11"/>
  <c r="B39" i="11"/>
  <c r="B38" i="11"/>
  <c r="B37" i="11"/>
  <c r="B36" i="11"/>
  <c r="B35" i="11"/>
  <c r="B34" i="11"/>
  <c r="B33" i="11"/>
  <c r="B32" i="11"/>
  <c r="B31" i="11"/>
  <c r="B30" i="11"/>
  <c r="B29" i="11"/>
  <c r="C43" i="11"/>
  <c r="C44" i="11"/>
  <c r="C45" i="11"/>
  <c r="C46" i="11"/>
  <c r="C47" i="11"/>
  <c r="C48" i="11"/>
  <c r="C49" i="11"/>
  <c r="C50" i="11"/>
  <c r="C51" i="11"/>
  <c r="C52" i="11"/>
  <c r="C53" i="11"/>
  <c r="C85" i="11"/>
  <c r="C56" i="12" l="1"/>
  <c r="F56" i="12"/>
  <c r="I56" i="12"/>
  <c r="L56" i="12"/>
  <c r="L43" i="12"/>
  <c r="I43" i="12"/>
  <c r="C69" i="12"/>
  <c r="C68" i="12"/>
  <c r="B69" i="12"/>
  <c r="B68" i="12"/>
  <c r="F43" i="12"/>
  <c r="C43" i="12"/>
  <c r="B26" i="10"/>
  <c r="B25" i="10"/>
  <c r="B24" i="10"/>
  <c r="B23" i="10"/>
  <c r="B22" i="10"/>
  <c r="B21" i="10"/>
  <c r="B20" i="10"/>
  <c r="B19" i="10"/>
  <c r="B18" i="10"/>
  <c r="B17" i="10"/>
  <c r="B26" i="11"/>
  <c r="B25" i="11"/>
  <c r="B24" i="11"/>
  <c r="B23" i="11"/>
  <c r="B22" i="11"/>
  <c r="B21" i="11"/>
  <c r="B20" i="11"/>
  <c r="B19" i="11"/>
  <c r="B18" i="11"/>
  <c r="B17" i="11"/>
  <c r="B112" i="11"/>
  <c r="C113" i="11"/>
  <c r="C114" i="11"/>
  <c r="C115" i="11"/>
  <c r="C116" i="11"/>
  <c r="C117" i="11"/>
  <c r="C118" i="11"/>
  <c r="C119" i="11"/>
  <c r="C120" i="11"/>
  <c r="C121" i="11"/>
  <c r="C122" i="11"/>
  <c r="C123" i="11"/>
  <c r="G124" i="11"/>
  <c r="H124" i="11"/>
  <c r="B126" i="11"/>
  <c r="C127" i="11"/>
  <c r="C128" i="11"/>
  <c r="C129" i="11"/>
  <c r="C130" i="11"/>
  <c r="C131" i="11"/>
  <c r="C132" i="11"/>
  <c r="C133" i="11"/>
  <c r="C134" i="11"/>
  <c r="C135" i="11"/>
  <c r="C136" i="11"/>
  <c r="C137" i="11"/>
  <c r="G138" i="11"/>
  <c r="H138" i="11"/>
  <c r="B140" i="11"/>
  <c r="C141" i="11"/>
  <c r="C142" i="11"/>
  <c r="C143" i="11"/>
  <c r="C144" i="11"/>
  <c r="C145" i="11"/>
  <c r="C146" i="11"/>
  <c r="C147" i="11"/>
  <c r="C148" i="11"/>
  <c r="C149" i="11"/>
  <c r="C150" i="11"/>
  <c r="C151" i="11"/>
  <c r="G152" i="11"/>
  <c r="H152" i="11"/>
  <c r="B154" i="11"/>
  <c r="C155" i="11"/>
  <c r="C156" i="11"/>
  <c r="C157" i="11"/>
  <c r="C158" i="11"/>
  <c r="C159" i="11"/>
  <c r="C160" i="11"/>
  <c r="C161" i="11"/>
  <c r="C162" i="11"/>
  <c r="C163" i="11"/>
  <c r="C164" i="11"/>
  <c r="C165" i="11"/>
  <c r="G166" i="11"/>
  <c r="H166" i="11"/>
  <c r="B37" i="2"/>
  <c r="B36" i="2"/>
  <c r="B35" i="2"/>
  <c r="B34" i="2"/>
  <c r="C66" i="12"/>
  <c r="C70" i="12"/>
  <c r="C67" i="12"/>
  <c r="B70" i="12"/>
  <c r="B67" i="12"/>
  <c r="B66" i="12"/>
  <c r="L29" i="12"/>
  <c r="K67" i="12" s="1"/>
  <c r="I29" i="12"/>
  <c r="L15" i="12"/>
  <c r="I15" i="12"/>
  <c r="H67" i="12" l="1"/>
  <c r="H69" i="12"/>
  <c r="E69" i="12"/>
  <c r="H70" i="12"/>
  <c r="K68" i="12"/>
  <c r="K70" i="12"/>
  <c r="C36" i="2" s="1"/>
  <c r="H68" i="12"/>
  <c r="H66" i="12"/>
  <c r="K66" i="12"/>
  <c r="E68" i="12"/>
  <c r="K69" i="12"/>
  <c r="I44" i="12"/>
  <c r="L57" i="12"/>
  <c r="I57" i="12"/>
  <c r="F57" i="12"/>
  <c r="L44" i="12"/>
  <c r="F44" i="12"/>
  <c r="C152" i="11"/>
  <c r="C124" i="11"/>
  <c r="C138" i="11"/>
  <c r="C166" i="11"/>
  <c r="C71" i="12"/>
  <c r="D37" i="2" l="1"/>
  <c r="D35" i="2"/>
  <c r="D36" i="2"/>
  <c r="C35" i="2"/>
  <c r="C37" i="2"/>
  <c r="F29" i="12"/>
  <c r="F15" i="12"/>
  <c r="E66" i="12" s="1"/>
  <c r="C29" i="12"/>
  <c r="K18" i="12"/>
  <c r="H18" i="12"/>
  <c r="C15" i="12"/>
  <c r="C196" i="10"/>
  <c r="C195" i="10"/>
  <c r="C132" i="10"/>
  <c r="C131" i="10"/>
  <c r="L131" i="10" s="1"/>
  <c r="C130" i="10"/>
  <c r="G130" i="10" s="1"/>
  <c r="C129" i="10"/>
  <c r="Q129" i="10" s="1"/>
  <c r="C128" i="10"/>
  <c r="V128" i="10" s="1"/>
  <c r="C127" i="10"/>
  <c r="G127" i="10" s="1"/>
  <c r="C126" i="10"/>
  <c r="L126" i="10" s="1"/>
  <c r="C125" i="10"/>
  <c r="Q125" i="10" s="1"/>
  <c r="C124" i="10"/>
  <c r="V124" i="10" s="1"/>
  <c r="C123" i="10"/>
  <c r="V123" i="10" s="1"/>
  <c r="C122" i="10"/>
  <c r="G122" i="10" s="1"/>
  <c r="C118" i="10"/>
  <c r="C117" i="10"/>
  <c r="C116" i="10"/>
  <c r="C115" i="10"/>
  <c r="C114" i="10"/>
  <c r="C113" i="10"/>
  <c r="C112" i="10"/>
  <c r="C111" i="10"/>
  <c r="L111" i="10" s="1"/>
  <c r="C110" i="10"/>
  <c r="V110" i="10" s="1"/>
  <c r="C109" i="10"/>
  <c r="V109" i="10" s="1"/>
  <c r="G108" i="10"/>
  <c r="C146" i="10"/>
  <c r="C145" i="10"/>
  <c r="G145" i="10" s="1"/>
  <c r="C144" i="10"/>
  <c r="Q144" i="10" s="1"/>
  <c r="C143" i="10"/>
  <c r="V143" i="10" s="1"/>
  <c r="C142" i="10"/>
  <c r="C141" i="10"/>
  <c r="L141" i="10" s="1"/>
  <c r="C140" i="10"/>
  <c r="G140" i="10" s="1"/>
  <c r="C139" i="10"/>
  <c r="V139" i="10" s="1"/>
  <c r="C138" i="10"/>
  <c r="G138" i="10" s="1"/>
  <c r="C137" i="10"/>
  <c r="G137" i="10" s="1"/>
  <c r="C136" i="10"/>
  <c r="Q136" i="10" s="1"/>
  <c r="C160" i="10"/>
  <c r="C159" i="10"/>
  <c r="V159" i="10" s="1"/>
  <c r="C158" i="10"/>
  <c r="V158" i="10" s="1"/>
  <c r="C157" i="10"/>
  <c r="Q157" i="10" s="1"/>
  <c r="C156" i="10"/>
  <c r="C155" i="10"/>
  <c r="L155" i="10" s="1"/>
  <c r="C154" i="10"/>
  <c r="L154" i="10" s="1"/>
  <c r="C153" i="10"/>
  <c r="V153" i="10" s="1"/>
  <c r="C152" i="10"/>
  <c r="Q152" i="10" s="1"/>
  <c r="C151" i="10"/>
  <c r="V151" i="10" s="1"/>
  <c r="C150" i="10"/>
  <c r="Q150" i="10" s="1"/>
  <c r="C174" i="10"/>
  <c r="C173" i="10"/>
  <c r="G173" i="10" s="1"/>
  <c r="C172" i="10"/>
  <c r="Q172" i="10" s="1"/>
  <c r="C171" i="10"/>
  <c r="L171" i="10" s="1"/>
  <c r="C170" i="10"/>
  <c r="C169" i="10"/>
  <c r="V169" i="10" s="1"/>
  <c r="C168" i="10"/>
  <c r="L168" i="10" s="1"/>
  <c r="C167" i="10"/>
  <c r="V167" i="10" s="1"/>
  <c r="C166" i="10"/>
  <c r="L166" i="10" s="1"/>
  <c r="C165" i="10"/>
  <c r="G165" i="10" s="1"/>
  <c r="C164" i="10"/>
  <c r="L164" i="10" s="1"/>
  <c r="C188" i="10"/>
  <c r="C187" i="10"/>
  <c r="V187" i="10" s="1"/>
  <c r="C186" i="10"/>
  <c r="V186" i="10" s="1"/>
  <c r="C185" i="10"/>
  <c r="L185" i="10" s="1"/>
  <c r="C184" i="10"/>
  <c r="V184" i="10" s="1"/>
  <c r="C183" i="10"/>
  <c r="L183" i="10" s="1"/>
  <c r="C182" i="10"/>
  <c r="C181" i="10"/>
  <c r="V181" i="10" s="1"/>
  <c r="C180" i="10"/>
  <c r="V180" i="10" s="1"/>
  <c r="C179" i="10"/>
  <c r="V179" i="10" s="1"/>
  <c r="C178" i="10"/>
  <c r="V178" i="10" s="1"/>
  <c r="B177" i="10"/>
  <c r="B163" i="10"/>
  <c r="B149" i="10"/>
  <c r="B135" i="10"/>
  <c r="B121" i="10"/>
  <c r="B107" i="10"/>
  <c r="W189" i="10"/>
  <c r="R189" i="10"/>
  <c r="M189" i="10"/>
  <c r="H189" i="10"/>
  <c r="W175" i="10"/>
  <c r="R175" i="10"/>
  <c r="M175" i="10"/>
  <c r="H175" i="10"/>
  <c r="G171" i="10"/>
  <c r="V171" i="10"/>
  <c r="W161" i="10"/>
  <c r="R161" i="10"/>
  <c r="M161" i="10"/>
  <c r="H161" i="10"/>
  <c r="W147" i="10"/>
  <c r="R147" i="10"/>
  <c r="M147" i="10"/>
  <c r="H147" i="10"/>
  <c r="W133" i="10"/>
  <c r="R133" i="10"/>
  <c r="M133" i="10"/>
  <c r="H133" i="10"/>
  <c r="G96" i="11"/>
  <c r="C87" i="11"/>
  <c r="C86" i="11"/>
  <c r="C101" i="11"/>
  <c r="C100" i="11"/>
  <c r="C99" i="11"/>
  <c r="B98" i="11"/>
  <c r="B84" i="11"/>
  <c r="H110" i="11"/>
  <c r="G110" i="11"/>
  <c r="H96" i="11"/>
  <c r="W119" i="10"/>
  <c r="R119" i="10"/>
  <c r="M119" i="10"/>
  <c r="H119" i="10"/>
  <c r="H82" i="11"/>
  <c r="C74" i="11"/>
  <c r="C73" i="11"/>
  <c r="C72" i="11"/>
  <c r="C71" i="11"/>
  <c r="B70" i="11"/>
  <c r="H68" i="11"/>
  <c r="C58" i="11"/>
  <c r="C57" i="11"/>
  <c r="B56" i="11"/>
  <c r="H54" i="11"/>
  <c r="B42" i="11"/>
  <c r="H40" i="11"/>
  <c r="C39" i="11"/>
  <c r="C38" i="11"/>
  <c r="C37" i="11"/>
  <c r="C36" i="11"/>
  <c r="C35" i="11"/>
  <c r="C34" i="11"/>
  <c r="C33" i="11"/>
  <c r="C32" i="11"/>
  <c r="C31" i="11"/>
  <c r="C30" i="11"/>
  <c r="C29" i="11"/>
  <c r="B28" i="11"/>
  <c r="Q158" i="10" l="1"/>
  <c r="L180" i="10"/>
  <c r="Q180" i="10"/>
  <c r="G180" i="10"/>
  <c r="G184" i="10"/>
  <c r="V150" i="10"/>
  <c r="V185" i="10"/>
  <c r="G185" i="10"/>
  <c r="L184" i="10"/>
  <c r="L152" i="10"/>
  <c r="L167" i="10"/>
  <c r="Q183" i="10"/>
  <c r="V157" i="10"/>
  <c r="E67" i="12"/>
  <c r="D34" i="2" s="1"/>
  <c r="F30" i="12"/>
  <c r="L30" i="12"/>
  <c r="K72" i="12" s="1"/>
  <c r="I30" i="12"/>
  <c r="H72" i="12" s="1"/>
  <c r="F64" i="12"/>
  <c r="L64" i="12"/>
  <c r="I64" i="12"/>
  <c r="E70" i="12"/>
  <c r="C34" i="2" s="1"/>
  <c r="F16" i="12"/>
  <c r="L16" i="12"/>
  <c r="I16" i="12"/>
  <c r="V183" i="10"/>
  <c r="G152" i="10"/>
  <c r="Q184" i="10"/>
  <c r="G157" i="10"/>
  <c r="L157" i="10"/>
  <c r="Q181" i="10"/>
  <c r="V166" i="10"/>
  <c r="G166" i="10"/>
  <c r="G186" i="10"/>
  <c r="L186" i="10"/>
  <c r="L178" i="10"/>
  <c r="Q186" i="10"/>
  <c r="Q178" i="10"/>
  <c r="G178" i="10"/>
  <c r="C189" i="10"/>
  <c r="G183" i="10"/>
  <c r="G182" i="10"/>
  <c r="G144" i="10"/>
  <c r="Q166" i="10"/>
  <c r="G169" i="10"/>
  <c r="Q171" i="10"/>
  <c r="G179" i="10"/>
  <c r="L182" i="10"/>
  <c r="Q185" i="10"/>
  <c r="G187" i="10"/>
  <c r="L169" i="10"/>
  <c r="L179" i="10"/>
  <c r="Q182" i="10"/>
  <c r="L187" i="10"/>
  <c r="L139" i="10"/>
  <c r="Q164" i="10"/>
  <c r="Q169" i="10"/>
  <c r="V172" i="10"/>
  <c r="Q179" i="10"/>
  <c r="G181" i="10"/>
  <c r="V182" i="10"/>
  <c r="Q187" i="10"/>
  <c r="G153" i="10"/>
  <c r="V164" i="10"/>
  <c r="G167" i="10"/>
  <c r="L181" i="10"/>
  <c r="Q167" i="10"/>
  <c r="C175" i="10"/>
  <c r="Q138" i="10"/>
  <c r="Q155" i="10"/>
  <c r="L165" i="10"/>
  <c r="Q168" i="10"/>
  <c r="G170" i="10"/>
  <c r="L173" i="10"/>
  <c r="G151" i="10"/>
  <c r="V138" i="10"/>
  <c r="V155" i="10"/>
  <c r="Q165" i="10"/>
  <c r="V168" i="10"/>
  <c r="L170" i="10"/>
  <c r="Q173" i="10"/>
  <c r="Q141" i="10"/>
  <c r="Q143" i="10"/>
  <c r="C161" i="10"/>
  <c r="G164" i="10"/>
  <c r="V165" i="10"/>
  <c r="Q170" i="10"/>
  <c r="G172" i="10"/>
  <c r="V173" i="10"/>
  <c r="G168" i="10"/>
  <c r="G139" i="10"/>
  <c r="V152" i="10"/>
  <c r="V170" i="10"/>
  <c r="L172" i="10"/>
  <c r="L138" i="10"/>
  <c r="V122" i="10"/>
  <c r="G154" i="10"/>
  <c r="G159" i="10"/>
  <c r="G136" i="10"/>
  <c r="V141" i="10"/>
  <c r="L144" i="10"/>
  <c r="L151" i="10"/>
  <c r="Q154" i="10"/>
  <c r="G156" i="10"/>
  <c r="L159" i="10"/>
  <c r="L136" i="10"/>
  <c r="C147" i="10"/>
  <c r="V144" i="10"/>
  <c r="Q151" i="10"/>
  <c r="V154" i="10"/>
  <c r="L156" i="10"/>
  <c r="Q159" i="10"/>
  <c r="V125" i="10"/>
  <c r="V136" i="10"/>
  <c r="G150" i="10"/>
  <c r="L153" i="10"/>
  <c r="Q156" i="10"/>
  <c r="G158" i="10"/>
  <c r="Q139" i="10"/>
  <c r="G143" i="10"/>
  <c r="L150" i="10"/>
  <c r="Q153" i="10"/>
  <c r="G155" i="10"/>
  <c r="V156" i="10"/>
  <c r="L158" i="10"/>
  <c r="L143" i="10"/>
  <c r="G124" i="10"/>
  <c r="L124" i="10"/>
  <c r="L127" i="10"/>
  <c r="V130" i="10"/>
  <c r="L137" i="10"/>
  <c r="Q140" i="10"/>
  <c r="G142" i="10"/>
  <c r="L145" i="10"/>
  <c r="Q124" i="10"/>
  <c r="Q127" i="10"/>
  <c r="Q137" i="10"/>
  <c r="V140" i="10"/>
  <c r="L142" i="10"/>
  <c r="Q145" i="10"/>
  <c r="L122" i="10"/>
  <c r="V127" i="10"/>
  <c r="V137" i="10"/>
  <c r="Q142" i="10"/>
  <c r="V145" i="10"/>
  <c r="L140" i="10"/>
  <c r="Q122" i="10"/>
  <c r="C133" i="10"/>
  <c r="G141" i="10"/>
  <c r="V142" i="10"/>
  <c r="L130" i="10"/>
  <c r="Q130" i="10"/>
  <c r="Q123" i="10"/>
  <c r="G125" i="10"/>
  <c r="V126" i="10"/>
  <c r="L128" i="10"/>
  <c r="Q131" i="10"/>
  <c r="G129" i="10"/>
  <c r="G126" i="10"/>
  <c r="L129" i="10"/>
  <c r="G123" i="10"/>
  <c r="G131" i="10"/>
  <c r="L123" i="10"/>
  <c r="Q126" i="10"/>
  <c r="V129" i="10"/>
  <c r="L125" i="10"/>
  <c r="Q128" i="10"/>
  <c r="V131" i="10"/>
  <c r="G128" i="10"/>
  <c r="C102" i="11"/>
  <c r="C88" i="11"/>
  <c r="C60" i="11"/>
  <c r="C75" i="11"/>
  <c r="C59" i="11"/>
  <c r="Q110" i="10"/>
  <c r="L108" i="10"/>
  <c r="Q108" i="10"/>
  <c r="H169" i="11"/>
  <c r="H179" i="11" s="1"/>
  <c r="Q111" i="10"/>
  <c r="G110" i="10"/>
  <c r="V111" i="10"/>
  <c r="V108" i="10"/>
  <c r="L110" i="10"/>
  <c r="G109" i="10"/>
  <c r="L109" i="10"/>
  <c r="Q109" i="10"/>
  <c r="G111" i="10"/>
  <c r="C40" i="11"/>
  <c r="V189" i="10" l="1"/>
  <c r="E72" i="12"/>
  <c r="Q189" i="10"/>
  <c r="G189" i="10"/>
  <c r="L189" i="10"/>
  <c r="Q175" i="10"/>
  <c r="L175" i="10"/>
  <c r="V175" i="10"/>
  <c r="V161" i="10"/>
  <c r="Q161" i="10"/>
  <c r="G175" i="10"/>
  <c r="V133" i="10"/>
  <c r="V147" i="10"/>
  <c r="G161" i="10"/>
  <c r="Q147" i="10"/>
  <c r="L161" i="10"/>
  <c r="G147" i="10"/>
  <c r="L147" i="10"/>
  <c r="G133" i="10"/>
  <c r="Q133" i="10"/>
  <c r="L133" i="10"/>
  <c r="C76" i="11"/>
  <c r="C89" i="11"/>
  <c r="Q112" i="10"/>
  <c r="V112" i="10"/>
  <c r="L112" i="10"/>
  <c r="G112" i="10"/>
  <c r="C61" i="11"/>
  <c r="C103" i="11"/>
  <c r="G68" i="11"/>
  <c r="G82" i="11"/>
  <c r="G54" i="11"/>
  <c r="G40" i="11"/>
  <c r="G169" i="11" s="1"/>
  <c r="K73" i="12" l="1"/>
  <c r="H73" i="12"/>
  <c r="E73" i="12"/>
  <c r="C104" i="11"/>
  <c r="C90" i="11"/>
  <c r="C62" i="11"/>
  <c r="C77" i="11"/>
  <c r="C82" i="11" s="1"/>
  <c r="C54" i="11"/>
  <c r="Q113" i="10"/>
  <c r="V113" i="10"/>
  <c r="L113" i="10"/>
  <c r="G113" i="10"/>
  <c r="W105" i="10"/>
  <c r="R105" i="10"/>
  <c r="M105" i="10"/>
  <c r="W91" i="10"/>
  <c r="R91" i="10"/>
  <c r="M91" i="10"/>
  <c r="W77" i="10"/>
  <c r="R77" i="10"/>
  <c r="M77" i="10"/>
  <c r="H105" i="10"/>
  <c r="H91" i="10"/>
  <c r="H77" i="10"/>
  <c r="C63" i="11" l="1"/>
  <c r="C68" i="11" s="1"/>
  <c r="C91" i="11"/>
  <c r="C96" i="11" s="1"/>
  <c r="C119" i="10"/>
  <c r="G114" i="10"/>
  <c r="Q114" i="10"/>
  <c r="L114" i="10"/>
  <c r="V114" i="10"/>
  <c r="C78" i="11"/>
  <c r="C105" i="11"/>
  <c r="C110" i="11" s="1"/>
  <c r="V196" i="10"/>
  <c r="V195" i="10"/>
  <c r="W63" i="10"/>
  <c r="W193" i="10" s="1"/>
  <c r="W203" i="10" s="1"/>
  <c r="C79" i="11" l="1"/>
  <c r="V115" i="10"/>
  <c r="Q115" i="10"/>
  <c r="L115" i="10"/>
  <c r="G115" i="10"/>
  <c r="C64" i="11"/>
  <c r="C92" i="11"/>
  <c r="C106" i="11"/>
  <c r="Q196" i="10"/>
  <c r="Q195" i="10"/>
  <c r="R63" i="10"/>
  <c r="R193" i="10" s="1"/>
  <c r="R203" i="10" s="1"/>
  <c r="K62" i="12" s="1"/>
  <c r="L196" i="10"/>
  <c r="L195" i="10"/>
  <c r="M63" i="10"/>
  <c r="M193" i="10" s="1"/>
  <c r="M203" i="10" s="1"/>
  <c r="H62" i="12" s="1"/>
  <c r="C169" i="11" l="1"/>
  <c r="C174" i="11" s="1"/>
  <c r="G174" i="11" s="1"/>
  <c r="C107" i="11"/>
  <c r="C65" i="11"/>
  <c r="C80" i="11"/>
  <c r="Q116" i="10"/>
  <c r="L116" i="10"/>
  <c r="G116" i="10"/>
  <c r="V116" i="10"/>
  <c r="C93" i="11"/>
  <c r="C73" i="10"/>
  <c r="L73" i="10" s="1"/>
  <c r="C104" i="10"/>
  <c r="C103" i="10"/>
  <c r="C102" i="10"/>
  <c r="L102" i="10" s="1"/>
  <c r="C101" i="10"/>
  <c r="L101" i="10" s="1"/>
  <c r="C100" i="10"/>
  <c r="L100" i="10" s="1"/>
  <c r="C99" i="10"/>
  <c r="L99" i="10" s="1"/>
  <c r="C98" i="10"/>
  <c r="L98" i="10" s="1"/>
  <c r="C97" i="10"/>
  <c r="L97" i="10" s="1"/>
  <c r="C96" i="10"/>
  <c r="L96" i="10" s="1"/>
  <c r="C95" i="10"/>
  <c r="L95" i="10" s="1"/>
  <c r="C94" i="10"/>
  <c r="L94" i="10" s="1"/>
  <c r="B93" i="10"/>
  <c r="C89" i="10"/>
  <c r="L89" i="10" s="1"/>
  <c r="C88" i="10"/>
  <c r="L88" i="10" s="1"/>
  <c r="C87" i="10"/>
  <c r="L87" i="10" s="1"/>
  <c r="C86" i="10"/>
  <c r="L86" i="10" s="1"/>
  <c r="C85" i="10"/>
  <c r="L85" i="10" s="1"/>
  <c r="C84" i="10"/>
  <c r="L84" i="10" s="1"/>
  <c r="C83" i="10"/>
  <c r="L83" i="10" s="1"/>
  <c r="C82" i="10"/>
  <c r="L82" i="10" s="1"/>
  <c r="C80" i="10"/>
  <c r="L80" i="10" s="1"/>
  <c r="C81" i="10"/>
  <c r="L81" i="10" s="1"/>
  <c r="B79" i="10"/>
  <c r="C76" i="10"/>
  <c r="C75" i="10"/>
  <c r="L75" i="10" s="1"/>
  <c r="C74" i="10"/>
  <c r="L74" i="10" s="1"/>
  <c r="C72" i="10"/>
  <c r="L72" i="10" s="1"/>
  <c r="C70" i="10"/>
  <c r="L70" i="10" s="1"/>
  <c r="C71" i="10"/>
  <c r="L71" i="10" s="1"/>
  <c r="C69" i="10"/>
  <c r="L69" i="10" s="1"/>
  <c r="C68" i="10"/>
  <c r="L68" i="10" s="1"/>
  <c r="C67" i="10"/>
  <c r="L67" i="10" s="1"/>
  <c r="C66" i="10"/>
  <c r="L66" i="10" s="1"/>
  <c r="C53" i="10"/>
  <c r="V53" i="10" s="1"/>
  <c r="C54" i="10"/>
  <c r="V54" i="10" s="1"/>
  <c r="C55" i="10"/>
  <c r="V55" i="10" s="1"/>
  <c r="C56" i="10"/>
  <c r="V56" i="10" s="1"/>
  <c r="C57" i="10"/>
  <c r="V57" i="10" s="1"/>
  <c r="C58" i="10"/>
  <c r="V58" i="10" s="1"/>
  <c r="C59" i="10"/>
  <c r="V59" i="10" s="1"/>
  <c r="C60" i="10"/>
  <c r="V60" i="10" s="1"/>
  <c r="C61" i="10"/>
  <c r="V61" i="10" s="1"/>
  <c r="C62" i="10"/>
  <c r="C52" i="10"/>
  <c r="V52" i="10" s="1"/>
  <c r="B65" i="10"/>
  <c r="B51" i="10"/>
  <c r="C175" i="11" l="1"/>
  <c r="G175" i="11" s="1"/>
  <c r="G179" i="11" s="1"/>
  <c r="C109" i="11"/>
  <c r="C108" i="11"/>
  <c r="C81" i="11"/>
  <c r="C94" i="11"/>
  <c r="C95" i="11"/>
  <c r="V117" i="10"/>
  <c r="V119" i="10" s="1"/>
  <c r="G117" i="10"/>
  <c r="G119" i="10" s="1"/>
  <c r="L117" i="10"/>
  <c r="L119" i="10" s="1"/>
  <c r="Q117" i="10"/>
  <c r="Q119" i="10" s="1"/>
  <c r="C66" i="11"/>
  <c r="L103" i="10"/>
  <c r="Q98" i="10"/>
  <c r="G98" i="10"/>
  <c r="V98" i="10"/>
  <c r="V71" i="10"/>
  <c r="Q71" i="10"/>
  <c r="G71" i="10"/>
  <c r="Q80" i="10"/>
  <c r="G80" i="10"/>
  <c r="V80" i="10"/>
  <c r="G89" i="10"/>
  <c r="V89" i="10"/>
  <c r="Q89" i="10"/>
  <c r="Q99" i="10"/>
  <c r="G99" i="10"/>
  <c r="V99" i="10"/>
  <c r="Q69" i="10"/>
  <c r="G69" i="10"/>
  <c r="V69" i="10"/>
  <c r="Q88" i="10"/>
  <c r="G88" i="10"/>
  <c r="V88" i="10"/>
  <c r="G70" i="10"/>
  <c r="V70" i="10"/>
  <c r="Q70" i="10"/>
  <c r="V82" i="10"/>
  <c r="Q82" i="10"/>
  <c r="G82" i="10"/>
  <c r="V100" i="10"/>
  <c r="Q100" i="10"/>
  <c r="G100" i="10"/>
  <c r="G81" i="10"/>
  <c r="Q81" i="10"/>
  <c r="V81" i="10"/>
  <c r="V72" i="10"/>
  <c r="G72" i="10"/>
  <c r="Q72" i="10"/>
  <c r="V83" i="10"/>
  <c r="G83" i="10"/>
  <c r="Q83" i="10"/>
  <c r="V101" i="10"/>
  <c r="Q101" i="10"/>
  <c r="G101" i="10"/>
  <c r="V74" i="10"/>
  <c r="Q74" i="10"/>
  <c r="G74" i="10"/>
  <c r="Q84" i="10"/>
  <c r="V84" i="10"/>
  <c r="G84" i="10"/>
  <c r="G102" i="10"/>
  <c r="V102" i="10"/>
  <c r="Q102" i="10"/>
  <c r="V66" i="10"/>
  <c r="Q66" i="10"/>
  <c r="G66" i="10"/>
  <c r="G75" i="10"/>
  <c r="V75" i="10"/>
  <c r="Q75" i="10"/>
  <c r="V85" i="10"/>
  <c r="Q85" i="10"/>
  <c r="G85" i="10"/>
  <c r="G95" i="10"/>
  <c r="V95" i="10"/>
  <c r="Q95" i="10"/>
  <c r="V103" i="10"/>
  <c r="G103" i="10"/>
  <c r="Q103" i="10"/>
  <c r="G94" i="10"/>
  <c r="V94" i="10"/>
  <c r="Q94" i="10"/>
  <c r="G67" i="10"/>
  <c r="V67" i="10"/>
  <c r="Q67" i="10"/>
  <c r="L77" i="10"/>
  <c r="G86" i="10"/>
  <c r="V86" i="10"/>
  <c r="Q86" i="10"/>
  <c r="V96" i="10"/>
  <c r="Q96" i="10"/>
  <c r="G96" i="10"/>
  <c r="V68" i="10"/>
  <c r="G68" i="10"/>
  <c r="Q68" i="10"/>
  <c r="Q87" i="10"/>
  <c r="V87" i="10"/>
  <c r="G87" i="10"/>
  <c r="G97" i="10"/>
  <c r="V97" i="10"/>
  <c r="Q97" i="10"/>
  <c r="V73" i="10"/>
  <c r="Q73" i="10"/>
  <c r="G73" i="10"/>
  <c r="V63" i="10"/>
  <c r="L59" i="10"/>
  <c r="Q59" i="10"/>
  <c r="L58" i="10"/>
  <c r="Q58" i="10"/>
  <c r="L57" i="10"/>
  <c r="Q57" i="10"/>
  <c r="L56" i="10"/>
  <c r="Q56" i="10"/>
  <c r="L52" i="10"/>
  <c r="Q52" i="10"/>
  <c r="Q55" i="10"/>
  <c r="L55" i="10"/>
  <c r="G58" i="10"/>
  <c r="L54" i="10"/>
  <c r="Q54" i="10"/>
  <c r="Q61" i="10"/>
  <c r="L61" i="10"/>
  <c r="Q53" i="10"/>
  <c r="L53" i="10"/>
  <c r="Q60" i="10"/>
  <c r="L60" i="10"/>
  <c r="C105" i="10"/>
  <c r="C91" i="10"/>
  <c r="C77" i="10"/>
  <c r="C67" i="11" l="1"/>
  <c r="C90" i="10"/>
  <c r="G77" i="10"/>
  <c r="Q77" i="10"/>
  <c r="V77" i="10"/>
  <c r="Q105" i="10"/>
  <c r="V91" i="10"/>
  <c r="V105" i="10"/>
  <c r="G91" i="10"/>
  <c r="G105" i="10"/>
  <c r="L91" i="10"/>
  <c r="L105" i="10"/>
  <c r="Q91" i="10"/>
  <c r="Q63" i="10"/>
  <c r="L63" i="10"/>
  <c r="Q193" i="10" l="1"/>
  <c r="L193" i="10"/>
  <c r="V193" i="10"/>
  <c r="G195" i="10"/>
  <c r="G196" i="10" l="1"/>
  <c r="H63" i="10"/>
  <c r="H193" i="10" s="1"/>
  <c r="H203" i="10" s="1"/>
  <c r="E62" i="12" s="1"/>
  <c r="G54" i="10" l="1"/>
  <c r="G52" i="10"/>
  <c r="C63" i="10" l="1"/>
  <c r="C193" i="10" s="1"/>
  <c r="G60" i="10"/>
  <c r="G61" i="10"/>
  <c r="G57" i="10"/>
  <c r="G59" i="10"/>
  <c r="G56" i="10"/>
  <c r="G55" i="10"/>
  <c r="G53" i="10"/>
  <c r="C199" i="10" l="1"/>
  <c r="V199" i="10" s="1"/>
  <c r="C198" i="10"/>
  <c r="V198" i="10"/>
  <c r="L198" i="10"/>
  <c r="Q198" i="10"/>
  <c r="G198" i="10"/>
  <c r="G63" i="10"/>
  <c r="G193" i="10" s="1"/>
  <c r="V203" i="10" l="1"/>
  <c r="Q199" i="10"/>
  <c r="Q203" i="10" s="1"/>
  <c r="L199" i="10"/>
  <c r="L203" i="10" s="1"/>
  <c r="G199" i="10"/>
  <c r="G203" i="10" s="1"/>
  <c r="E36" i="2"/>
  <c r="E35" i="2" l="1"/>
  <c r="E37" i="2"/>
  <c r="E34" i="2"/>
  <c r="B39" i="2" l="1" a="1"/>
  <c r="B39" i="2" s="1"/>
  <c r="B5" i="2" a="1"/>
  <c r="B5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tc={27A4EB94-5DD3-4AD9-9640-522B0F50CAD7}</author>
  </authors>
  <commentList>
    <comment ref="K1" authorId="0" shapeId="0" xr:uid="{27A4EB94-5DD3-4AD9-9640-522B0F50CAD7}">
      <text>
        <t>[Threaded comment]
Your version of Excel allows you to read this threaded comment; however, any edits to it will get removed if the file is opened in a newer version of Excel. Learn more: https://go.microsoft.com/fwlink/?linkid=870924
Comment:
    Need to add Call Center Feature Section from Saad Version
Need to add Common UCaaS Feature from Saad Version
Need to make answer and Comments fields 4 wide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<sst xmlns="http://schemas.openxmlformats.org/spreadsheetml/2006/main" count="1198" uniqueCount="286">
  <si>
    <t>BPT3 UCaaS Project</t>
  </si>
  <si>
    <t>Customer Corporate Overview</t>
  </si>
  <si>
    <t>Answer</t>
  </si>
  <si>
    <t>Comments</t>
  </si>
  <si>
    <t>Company Legal Name</t>
  </si>
  <si>
    <t>Company Primary Contact</t>
  </si>
  <si>
    <t>HQ Location</t>
  </si>
  <si>
    <t>What Compliance do you require?  Are subject to?</t>
  </si>
  <si>
    <t>Employee Count</t>
  </si>
  <si>
    <t>Total Number of Remote Users</t>
  </si>
  <si>
    <t>Total Number of Locations</t>
  </si>
  <si>
    <t>How many locations are part of this project?</t>
  </si>
  <si>
    <t>Global or Domestic? (If Global, what countries &amp; cities?)</t>
  </si>
  <si>
    <t>Preferred Pricing Term</t>
  </si>
  <si>
    <t>Go-Live Timeline</t>
  </si>
  <si>
    <t>Site User Details</t>
  </si>
  <si>
    <t>Site 6</t>
  </si>
  <si>
    <t>Site 7</t>
  </si>
  <si>
    <t>Site 8</t>
  </si>
  <si>
    <t>Site 9</t>
  </si>
  <si>
    <t>Site 10</t>
  </si>
  <si>
    <t>Corporate voice users? (Users with VM box)</t>
  </si>
  <si>
    <t>Number of DIDs</t>
  </si>
  <si>
    <t>Conference Rooms</t>
  </si>
  <si>
    <t>Analog Lines (Fax,Door, Paging, ATA, etc)</t>
  </si>
  <si>
    <t>Auto Attendents/IVR</t>
  </si>
  <si>
    <t>Hunt Groups</t>
  </si>
  <si>
    <t>Usage</t>
  </si>
  <si>
    <t>Minutes</t>
  </si>
  <si>
    <t>Outbound LD</t>
  </si>
  <si>
    <t>Inbound Toll Free</t>
  </si>
  <si>
    <t>General Discovery</t>
  </si>
  <si>
    <t>Customer Requirement</t>
  </si>
  <si>
    <t>Current Voice Solution</t>
  </si>
  <si>
    <t>Where is it located</t>
  </si>
  <si>
    <t>Current Handsets? Do you want to re-deploy current?</t>
  </si>
  <si>
    <t>If getting New Handsets, Do you prefer to purchased or Lease to Own?</t>
  </si>
  <si>
    <t>Are you planning to use all Softphones? Hardphones?</t>
  </si>
  <si>
    <t>Do you provide Cell Phones or Pay a Cell Phone Stipend?</t>
  </si>
  <si>
    <t>How do you intend to connect to the UCaaS solution?  Over-the-Top? MPLS, SDWAN?</t>
  </si>
  <si>
    <t>What vendors are you already looking at or want to look at?</t>
  </si>
  <si>
    <t>Office Productivity Suite (O365, G Suite, etc)</t>
  </si>
  <si>
    <t>What O365 License type do you have?</t>
  </si>
  <si>
    <t>Chat - Current Collaboration Solution (Teams, Zoom, Slack) - Will voice integrate with?</t>
  </si>
  <si>
    <t>Web Conference/Audio Conference - What is your current conferencing solution?</t>
  </si>
  <si>
    <t>How many Collaboration solution (e.g. Zoom) licenses do you have?</t>
  </si>
  <si>
    <t>Conference Rooms-Do you have Conference Rooms? what is your conference Room solution?</t>
  </si>
  <si>
    <t>What is your CRM? Will you need to integrate with voice?</t>
  </si>
  <si>
    <t>Other Key Applications that are integrated into your Voice solution?  Contact Center, ERP?</t>
  </si>
  <si>
    <t>Reporting requirements you are looking for?</t>
  </si>
  <si>
    <t>SSO Integration</t>
  </si>
  <si>
    <t>Do you have any Call Center or Contact Center users?  If so, how many?</t>
  </si>
  <si>
    <t>What features are used by the call center users?</t>
  </si>
  <si>
    <t>UCaaS Platform - Common Features</t>
  </si>
  <si>
    <t>E911 Support - Location Information Service (Static/Nomadic)</t>
  </si>
  <si>
    <t>Voicemail to Email - Attachment /Transcription
Call Park and Retrieval
Active Call Flip (Desk phone/Softphone/mobile
Multi-Line Appearance / Shared Line / 3-Way Conference
Speed Dial
Call Hold - Music on Hold, Message on Hold
Call Forwarding / Call Transfer (Warm &amp; Blind) / Call Blocking
Simultaneous Ring (Find me/Follow me)
Do No Disturb</t>
  </si>
  <si>
    <t>Emergency Notification Alerts</t>
  </si>
  <si>
    <t>Verified Account Codes? (Legal, Contractors, others)</t>
  </si>
  <si>
    <t>Intercom or Paging</t>
  </si>
  <si>
    <t>Call Recording? (OnDemand or Always)</t>
  </si>
  <si>
    <t>Remote or Onsite Installation of Service</t>
  </si>
  <si>
    <t>UCaaS Platform - Customer Specific Options</t>
  </si>
  <si>
    <t>Call Center Questions</t>
  </si>
  <si>
    <t>Contact Center - Common Features</t>
  </si>
  <si>
    <t>Do you have more than 1 Contact Center? Sales? Support? Something Else?</t>
  </si>
  <si>
    <t>Outbound Dialer (Preview, Predictive)
Automatic Voicemail Detection and VM Drop
Local Presence (DID Match)
Interactive Voice Response (IVR)
Self Service
Skills-Based Routing
Queue Call Back(Virtual Hold)
Work force Management (WFM)
Quality Monitoring - Sales
Conversation Analyzer
Gamification</t>
  </si>
  <si>
    <t>Function of Each Contact Center</t>
  </si>
  <si>
    <t>How many Contact Center agents in each Contact Center?</t>
  </si>
  <si>
    <t xml:space="preserve"># of Named Users </t>
  </si>
  <si>
    <t># of Supervisors</t>
  </si>
  <si>
    <t>What is your Current Contact Center Solution?</t>
  </si>
  <si>
    <t>What Channels of Communication do you use/require?</t>
  </si>
  <si>
    <t>What is the percentage of Inbound vs Outbound Calling?</t>
  </si>
  <si>
    <t>Do you require Call Recording?  Do you record all calls or some?</t>
  </si>
  <si>
    <t>Corporate Overview</t>
  </si>
  <si>
    <t>Supplier Name</t>
  </si>
  <si>
    <t>Public or Private</t>
  </si>
  <si>
    <t>Financials (Last Reported Quarter)</t>
  </si>
  <si>
    <t>Customer Base</t>
  </si>
  <si>
    <t>Switching Platform</t>
  </si>
  <si>
    <t>Data Center Locations</t>
  </si>
  <si>
    <t>Compliance</t>
  </si>
  <si>
    <t>Gartner Magic Quadrant 2020 UCaaS</t>
  </si>
  <si>
    <t>Microsoft Teams Integration Model</t>
  </si>
  <si>
    <t>Geographic Coverage</t>
  </si>
  <si>
    <t>Capability of Providing DID, Toll Free &amp; Emergency Services</t>
  </si>
  <si>
    <t>2-Way Local/LD, Port &amp; New DID, Port &amp; New TFN, E911</t>
  </si>
  <si>
    <t>User Count</t>
  </si>
  <si>
    <t>Seat License Type</t>
  </si>
  <si>
    <t>Unit MRC</t>
  </si>
  <si>
    <t>Total</t>
  </si>
  <si>
    <t>NRC</t>
  </si>
  <si>
    <t>Total Site Seat Count</t>
  </si>
  <si>
    <t>Site Subtotal</t>
  </si>
  <si>
    <t>Rate</t>
  </si>
  <si>
    <t>Unlimited</t>
  </si>
  <si>
    <t>Per Minute</t>
  </si>
  <si>
    <t>Fees and Surcharges</t>
  </si>
  <si>
    <t>Quantity</t>
  </si>
  <si>
    <t>E911</t>
  </si>
  <si>
    <t>Per User</t>
  </si>
  <si>
    <t>Regulatory Recovery</t>
  </si>
  <si>
    <t>Total MRC</t>
  </si>
  <si>
    <t>8x8</t>
  </si>
  <si>
    <t>RingCentral</t>
  </si>
  <si>
    <t>Zoom</t>
  </si>
  <si>
    <t>Vonage</t>
  </si>
  <si>
    <t>Public: EGHT</t>
  </si>
  <si>
    <t>Public: RNG</t>
  </si>
  <si>
    <t>Public: ZM</t>
  </si>
  <si>
    <t>Public: VG</t>
  </si>
  <si>
    <t>2000+</t>
  </si>
  <si>
    <t>6000+</t>
  </si>
  <si>
    <t>3400+</t>
  </si>
  <si>
    <t>2200+</t>
  </si>
  <si>
    <t>Campbell, CA</t>
  </si>
  <si>
    <t>Belmont, CA</t>
  </si>
  <si>
    <t>San Jose, CA</t>
  </si>
  <si>
    <t>Holmdale, NJ</t>
  </si>
  <si>
    <t>129.1 Million</t>
  </si>
  <si>
    <t>303.62 Million</t>
  </si>
  <si>
    <t>777.2 Million</t>
  </si>
  <si>
    <t>323 Million</t>
  </si>
  <si>
    <t>1.7 Million Users</t>
  </si>
  <si>
    <t>400,000 Businesses</t>
  </si>
  <si>
    <t>40 Million Subscribers</t>
  </si>
  <si>
    <t>Proprietary</t>
  </si>
  <si>
    <t>Ashburn, Santa Clara, Amsterdam, Canada, London, Hong Kong, New Delhi, Singapore, Sydney, Rio De Janeiro</t>
  </si>
  <si>
    <t>San Jose, Toronto, Vancouver, Vienna, Amsterdam, London, Zurich, Singapore, Sydney, Tokyo, Rio De Janeiro</t>
  </si>
  <si>
    <t>San Jose, Boydton(VA) , Quebec City, Amsterdam, Berlin, Dublin, Frankfurt, London, Paris, Zurich, Hong Kong, Singapore, Tokyo, Pune, Chennai</t>
  </si>
  <si>
    <t>Atlanta, Scottsdale, Salt Lake, Chicago, UK</t>
  </si>
  <si>
    <t>PCI-DSS, SAS70, FIPS, CPNI, FISMA/NIST, and HIPAA</t>
  </si>
  <si>
    <t>PCI, HIPAA, HITRUST, SOC2, SOX, GDPR</t>
  </si>
  <si>
    <t>PCI DSSl, HIPAA, SOC2. SOX, GDPR</t>
  </si>
  <si>
    <t>Leaders</t>
  </si>
  <si>
    <t>Niche</t>
  </si>
  <si>
    <t>Direct Routing (Call2Teams)</t>
  </si>
  <si>
    <t>Direct Routing (Call2Teams) + Desktop Integration</t>
  </si>
  <si>
    <t>Desktop Integration</t>
  </si>
  <si>
    <t>DID, Toll Free &amp; E911 Coverage</t>
  </si>
  <si>
    <t>Customer Specific Options</t>
  </si>
  <si>
    <t>X1 Seat- Unlimited</t>
  </si>
  <si>
    <t>RC Premium - Unlimited</t>
  </si>
  <si>
    <t>Zoom Phone- Unlimited</t>
  </si>
  <si>
    <t>VBC - Unlimited</t>
  </si>
  <si>
    <t>Inlcuded with Seat</t>
  </si>
  <si>
    <t>X3-Switchboard Pro</t>
  </si>
  <si>
    <t>VBC - Reception</t>
  </si>
  <si>
    <t>RC Utility- Metered</t>
  </si>
  <si>
    <t>Zoom Phone- Metered</t>
  </si>
  <si>
    <t>X2 Seat- Unlimited</t>
  </si>
  <si>
    <t>Toll Free Number</t>
  </si>
  <si>
    <t>Included with Seat</t>
  </si>
  <si>
    <t>Subtotal</t>
  </si>
  <si>
    <t>BPT SOLUTION REVIEW GOES HERE:</t>
  </si>
  <si>
    <t>Max Score</t>
  </si>
  <si>
    <t>Score</t>
  </si>
  <si>
    <t>Gartner Magic Quadrant</t>
  </si>
  <si>
    <t>Section Score</t>
  </si>
  <si>
    <t>Section Weighting</t>
  </si>
  <si>
    <t>Section Rank</t>
  </si>
  <si>
    <t>UCaaS Platform Features</t>
  </si>
  <si>
    <t>Contract &amp; Pricing</t>
  </si>
  <si>
    <t>Total Percentage needs to be 100%</t>
  </si>
  <si>
    <t>Total Score</t>
  </si>
  <si>
    <t>Rank</t>
  </si>
  <si>
    <t>BPT3 UCaaS Solution Map</t>
  </si>
  <si>
    <t>Vendor</t>
  </si>
  <si>
    <t>Vendor Score</t>
  </si>
  <si>
    <t>Product Score</t>
  </si>
  <si>
    <t>Overall Score</t>
  </si>
  <si>
    <t>UCaaS Platform -Other Important features</t>
  </si>
  <si>
    <t>Fax Requirements?</t>
  </si>
  <si>
    <t>Implementation &amp; Pro Services</t>
  </si>
  <si>
    <t>Training</t>
  </si>
  <si>
    <t>Other NRC</t>
  </si>
  <si>
    <t>Other Non-Recurring Charges</t>
  </si>
  <si>
    <t>TOTAL</t>
  </si>
  <si>
    <t>Total NRC (Implementation &amp; Training)</t>
  </si>
  <si>
    <t>Other Seats Types (Hotdesking Seats, Call Center Seats)</t>
  </si>
  <si>
    <t>&lt;Customer Specifc Feature&gt;</t>
  </si>
  <si>
    <t>Receptionist Soft Console or Sidecar</t>
  </si>
  <si>
    <t>Any users that need a softphone deployed within a VDI solution?</t>
  </si>
  <si>
    <t>Accurate Presence status within Teams</t>
  </si>
  <si>
    <t xml:space="preserve">Integrate with Existing Conference Room SIP Device </t>
  </si>
  <si>
    <t>MOS Score reporting capabilities on every call</t>
  </si>
  <si>
    <t>Fully Managed Voice Gateway for countries out of footprint (India)</t>
  </si>
  <si>
    <t>Supplier Instructions</t>
  </si>
  <si>
    <t>Incremental Seat Price at negotiated rate</t>
  </si>
  <si>
    <t>90 Day Transition Period</t>
  </si>
  <si>
    <t>SIP Trunks to tie into PBX for sites still in contract</t>
  </si>
  <si>
    <t>TBD</t>
  </si>
  <si>
    <t>SMS/MMS Capability</t>
  </si>
  <si>
    <t>What features and functionality do you currently have?</t>
  </si>
  <si>
    <t>What features and functionality do you want but don’t currently?</t>
  </si>
  <si>
    <t>Site 1</t>
  </si>
  <si>
    <t>Site 2</t>
  </si>
  <si>
    <t>Site 3</t>
  </si>
  <si>
    <t>Site 4</t>
  </si>
  <si>
    <t>Site 5</t>
  </si>
  <si>
    <r>
      <t xml:space="preserve">Provide details in regards to capability of providing the following in each Country:
</t>
    </r>
    <r>
      <rPr>
        <sz val="10"/>
        <color rgb="FFFF0000"/>
        <rFont val="Futura PT Book"/>
      </rPr>
      <t xml:space="preserve"> - 2 Way Local &amp; LD
 - Provide New DIDs in Country
 - Port Existing DIDs in Country
 - Provide a New Toll Free in Country
 - Port an Existing Toll Free in Country
 - Provide Emergency Services
 - Voice Gateway for Locations without PSTN Capability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</si>
  <si>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© Bridgepointe 2021 </t>
  </si>
  <si>
    <t>BPT UCaaS Project</t>
  </si>
  <si>
    <t>EGIA</t>
  </si>
  <si>
    <t xml:space="preserve">Electrical Gas and Industrial Association </t>
  </si>
  <si>
    <t>Clinton Cramer</t>
  </si>
  <si>
    <t>ccramer@egia.org</t>
  </si>
  <si>
    <t>Sacramento CA</t>
  </si>
  <si>
    <t>3800 Watt Ave Suite 105, Sacramento CA 95821</t>
  </si>
  <si>
    <t xml:space="preserve">What is the goal of this project? </t>
  </si>
  <si>
    <t>Replace Nice In Contact/ TPX</t>
  </si>
  <si>
    <t>Desired outcome is to incorporate Interactive AI via the IVR and Chatbot, Save Money, and cut Agent Counts in Contact Center</t>
  </si>
  <si>
    <t>Expected Number of Users in office</t>
  </si>
  <si>
    <t>Domestic</t>
  </si>
  <si>
    <t>ASAP</t>
  </si>
  <si>
    <t>Nice/ TPX</t>
  </si>
  <si>
    <t xml:space="preserve">Nice is being used for CCaaS TPX for Hosted PBX </t>
  </si>
  <si>
    <t>Cloud</t>
  </si>
  <si>
    <t>Polycom VVX411</t>
  </si>
  <si>
    <t>Own</t>
  </si>
  <si>
    <t xml:space="preserve">Client currently owns </t>
  </si>
  <si>
    <t>Softphones Must be used in the Contact Center</t>
  </si>
  <si>
    <t>Hardphones for all Admin</t>
  </si>
  <si>
    <t>Over The Top/ SD-WAN</t>
  </si>
  <si>
    <t>Zoom/ DialPad/ TalkDesk</t>
  </si>
  <si>
    <t>O365</t>
  </si>
  <si>
    <t xml:space="preserve">Business Premium </t>
  </si>
  <si>
    <t xml:space="preserve">Zoom </t>
  </si>
  <si>
    <t>3 Departments handling Contact Center</t>
  </si>
  <si>
    <t>55 Total Agents in Three Departments</t>
  </si>
  <si>
    <t>Nice</t>
  </si>
  <si>
    <t>Chat, Phone</t>
  </si>
  <si>
    <t>Primarily Inbound</t>
  </si>
  <si>
    <t>YES</t>
  </si>
  <si>
    <t>Interactive AI</t>
  </si>
  <si>
    <t xml:space="preserve">TalkDesk </t>
  </si>
  <si>
    <t>Private</t>
  </si>
  <si>
    <t xml:space="preserve">50,000 Customers </t>
  </si>
  <si>
    <t xml:space="preserve">229M Annually </t>
  </si>
  <si>
    <t>Sanfranciso CA</t>
  </si>
  <si>
    <t>AI Enhancements</t>
  </si>
  <si>
    <t>Sentiment Analysis Capabilities</t>
  </si>
  <si>
    <t>AI Call Summarizations</t>
  </si>
  <si>
    <t>TalkDesk</t>
  </si>
  <si>
    <t>EGIA UC &amp; Contact Center Solution</t>
  </si>
  <si>
    <t>Conversaitional AI within IVR</t>
  </si>
  <si>
    <t>Conversational AI Within ChatBot</t>
  </si>
  <si>
    <t>Self Service Capabilities</t>
  </si>
  <si>
    <t xml:space="preserve"> Platform Features</t>
  </si>
  <si>
    <t>Current Solution</t>
  </si>
  <si>
    <t xml:space="preserve">Proposed Solution </t>
  </si>
  <si>
    <t>AT&amp;T 1Gbps</t>
  </si>
  <si>
    <t>AT&amp;T 100Mbps</t>
  </si>
  <si>
    <t>TPX UCaaS</t>
  </si>
  <si>
    <t>Current Monthly Cost</t>
  </si>
  <si>
    <t>New Monthly Cost</t>
  </si>
  <si>
    <t>Contact Center Solution</t>
  </si>
  <si>
    <t>Consolidated Communications</t>
  </si>
  <si>
    <t>Cost Analysis of Project</t>
  </si>
  <si>
    <t>Comcast</t>
  </si>
  <si>
    <t>Monthly Totals</t>
  </si>
  <si>
    <t>Net Savings</t>
  </si>
  <si>
    <t>Use Of Service</t>
  </si>
  <si>
    <t>Use of Service</t>
  </si>
  <si>
    <t>Rebate Processing and Membership Assistance, finance Options</t>
  </si>
  <si>
    <t>Last Mile ATT</t>
  </si>
  <si>
    <t>Last Mile Carrier/ Notes</t>
  </si>
  <si>
    <t>Velo Cloud, Exclusively PBX Connectivity</t>
  </si>
  <si>
    <t>Main Data for Internet Connectivity</t>
  </si>
  <si>
    <t>?</t>
  </si>
  <si>
    <t>EGIA CC and UC Project</t>
  </si>
  <si>
    <t>Total New Monthly Spend:</t>
  </si>
  <si>
    <t>Current Monthly Spend:</t>
  </si>
  <si>
    <t>Comcast Coax</t>
  </si>
  <si>
    <t>NA</t>
  </si>
  <si>
    <t>Contact Center</t>
  </si>
  <si>
    <t>UC Seats</t>
  </si>
  <si>
    <t>( Physical Phones)</t>
  </si>
  <si>
    <t>Toll Free Numbers (needs to be cleaned up)</t>
  </si>
  <si>
    <t>Comcast Aggregator</t>
  </si>
  <si>
    <t>Guest Wi-Fi</t>
  </si>
  <si>
    <t>Phone Service / SDWAN / Circuit</t>
  </si>
  <si>
    <t>Backup for main Network / Marketing Dept</t>
  </si>
  <si>
    <t>Backup / SDWAN / Primary DIA and Coax / SOC and NOC</t>
  </si>
  <si>
    <t>Coax From Comcast</t>
  </si>
  <si>
    <t>Mosaic Aggregator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</si>
</sst>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&quot;$&quot;#,##0.00"/>
    <numFmt numFmtId="166" formatCode="&quot;$&quot;#,##0.0000"/>
    <numFmt numFmtId="167" formatCode="0.0"/>
  </numFmts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Futura PT Book"/>
      <family val="2"/>
    </font>
    <font>
      <sz val="11"/>
      <color theme="1"/>
      <name val="Futura PT Book"/>
      <family val="2"/>
    </font>
    <font>
      <sz val="10"/>
      <color theme="1"/>
      <name val="Futura PT Book"/>
      <family val="2"/>
    </font>
    <font>
      <sz val="12"/>
      <color rgb="FFF8F8F8"/>
      <name val="Futura PT Book"/>
      <family val="2"/>
    </font>
    <font>
      <sz val="10"/>
      <color theme="0"/>
      <name val="Futura PT Book"/>
      <family val="2"/>
    </font>
    <font>
      <sz val="9"/>
      <color theme="1"/>
      <name val="Futura PT Book"/>
      <family val="2"/>
    </font>
    <font>
      <b/>
      <sz val="10"/>
      <name val="Futura PT Book"/>
      <family val="2"/>
    </font>
    <font>
      <b/>
      <sz val="10"/>
      <color theme="1"/>
      <name val="Futura PT Book"/>
      <family val="2"/>
    </font>
    <font>
      <i/>
      <sz val="10"/>
      <color theme="1"/>
      <name val="Futura PT Book"/>
      <family val="2"/>
    </font>
    <font>
      <b/>
      <sz val="11"/>
      <color theme="1"/>
      <name val="Futura PT Book"/>
      <family val="2"/>
    </font>
    <font>
      <sz val="8"/>
      <name val="Calibri"/>
      <family val="2"/>
      <scheme val="minor"/>
    </font>
    <font>
      <sz val="11"/>
      <color rgb="FF000000"/>
      <name val="Futura PT Book"/>
      <family val="2"/>
    </font>
    <font>
      <sz val="10"/>
      <color rgb="FFF8F8F8"/>
      <name val="Futura PT Book"/>
      <family val="2"/>
    </font>
    <font>
      <sz val="12"/>
      <color theme="1"/>
      <name val="Futura PT Book"/>
      <family val="2"/>
    </font>
    <font>
      <b/>
      <sz val="11"/>
      <color theme="1"/>
      <name val="Futura PT Book"/>
    </font>
    <font>
      <sz val="14"/>
      <color theme="0"/>
      <name val="Futura PT Demi"/>
      <family val="2"/>
    </font>
    <font>
      <sz val="18"/>
      <color theme="0"/>
      <name val="Futura PT Book"/>
      <family val="2"/>
    </font>
    <font>
      <sz val="11"/>
      <color rgb="FFF8F8F8"/>
      <name val="Futura PT Book"/>
      <family val="2"/>
    </font>
    <font>
      <sz val="11"/>
      <color theme="0"/>
      <name val="Futura PT Book"/>
      <family val="2"/>
    </font>
    <font>
      <sz val="14"/>
      <color theme="0"/>
      <name val="Futura PT Book"/>
      <family val="2"/>
    </font>
    <font>
      <i/>
      <sz val="11"/>
      <color rgb="FF000000"/>
      <name val="Futura PT Book"/>
      <family val="2"/>
    </font>
    <font>
      <sz val="14"/>
      <color theme="1"/>
      <name val="Futura PT Book"/>
      <family val="2"/>
    </font>
    <font>
      <sz val="11"/>
      <color theme="0"/>
      <name val="Calibri Light"/>
      <family val="2"/>
    </font>
    <font>
      <sz val="11"/>
      <name val="Futura PT Book"/>
      <family val="2"/>
    </font>
    <font>
      <sz val="10"/>
      <name val="Futura PT Book"/>
      <family val="2"/>
    </font>
    <font>
      <b/>
      <sz val="18"/>
      <name val="Futura PT Book"/>
      <family val="2"/>
    </font>
    <font>
      <sz val="11"/>
      <name val="Futura PT Demi"/>
      <family val="2"/>
    </font>
    <font>
      <b/>
      <sz val="10"/>
      <color theme="1"/>
      <name val="Futura PT Book"/>
    </font>
    <font>
      <sz val="10"/>
      <color rgb="FFFF0000"/>
      <name val="Futura PT Book"/>
    </font>
    <font>
      <i/>
      <sz val="10"/>
      <color rgb="FFFF0000"/>
      <name val="Futura PT Book"/>
    </font>
    <font>
      <sz val="10"/>
      <color rgb="FFFF0000"/>
      <name val="Futura PT Book"/>
      <family val="2"/>
    </font>
    <font>
      <sz val="11"/>
      <color rgb="FF000000"/>
      <name val="Futura PT Light"/>
      <family val="2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8"/>
      <color theme="0"/>
      <name val="Futura PT Book"/>
    </font>
    <font>
      <b/>
      <i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name val="Calibri (Body)"/>
    </font>
  </fonts>
  <fills count="22">
    <fill>
      <patternFill patternType="none"/>
    </fill>
    <fill>
      <patternFill patternType="gray125"/>
    </fill>
    <fill>
      <patternFill patternType="solid">
        <fgColor rgb="FF174255"/>
        <bgColor indexed="64"/>
      </patternFill>
    </fill>
    <fill>
      <patternFill patternType="solid">
        <fgColor rgb="FF7D7D7D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97CC"/>
        <bgColor indexed="64"/>
      </patternFill>
    </fill>
    <fill>
      <patternFill patternType="solid">
        <fgColor rgb="FF6B40C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613AB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39997558519241921"/>
        <bgColor indexed="64"/>
      </patternFill>
    </fill>
  </fills>
  <borders count="60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 applyNumberFormat="0" applyFill="0" applyBorder="0" applyAlignment="0" applyProtection="0"/>
  </cellStyleXfs>
  <cellXfs count="429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/>
    <xf numFmtId="9" fontId="4" fillId="0" borderId="4" xfId="2" applyFont="1" applyBorder="1" applyAlignment="1" applyProtection="1">
      <alignment horizontal="left" vertical="center" wrapText="1"/>
      <protection locked="0"/>
    </xf>
    <xf numFmtId="3" fontId="4" fillId="0" borderId="4" xfId="1" applyNumberFormat="1" applyFont="1" applyBorder="1" applyAlignment="1" applyProtection="1">
      <alignment horizontal="center" vertical="center" wrapText="1"/>
      <protection locked="0"/>
    </xf>
    <xf numFmtId="9" fontId="4" fillId="0" borderId="3" xfId="2" applyFont="1" applyBorder="1" applyAlignment="1" applyProtection="1">
      <alignment horizontal="left" vertical="center" wrapText="1"/>
      <protection locked="0"/>
    </xf>
    <xf numFmtId="3" fontId="4" fillId="0" borderId="3" xfId="1" applyNumberFormat="1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>
      <alignment horizontal="left"/>
    </xf>
    <xf numFmtId="0" fontId="4" fillId="0" borderId="0" xfId="0" applyFont="1"/>
    <xf numFmtId="0" fontId="2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9" fontId="4" fillId="0" borderId="9" xfId="2" applyFont="1" applyBorder="1" applyAlignment="1" applyProtection="1">
      <alignment horizontal="left" vertical="center" wrapText="1"/>
      <protection locked="0"/>
    </xf>
    <xf numFmtId="0" fontId="2" fillId="0" borderId="9" xfId="0" applyFont="1" applyBorder="1" applyAlignment="1">
      <alignment wrapText="1"/>
    </xf>
    <xf numFmtId="9" fontId="6" fillId="2" borderId="2" xfId="2" applyFont="1" applyFill="1" applyBorder="1" applyAlignment="1">
      <alignment horizontal="center" vertical="center" wrapText="1"/>
    </xf>
    <xf numFmtId="0" fontId="6" fillId="3" borderId="16" xfId="0" applyFont="1" applyFill="1" applyBorder="1" applyAlignment="1">
      <alignment horizontal="center" vertical="center" wrapText="1"/>
    </xf>
    <xf numFmtId="3" fontId="4" fillId="0" borderId="17" xfId="1" applyNumberFormat="1" applyFont="1" applyBorder="1" applyAlignment="1" applyProtection="1">
      <alignment horizontal="center" vertical="center" wrapText="1"/>
      <protection locked="0"/>
    </xf>
    <xf numFmtId="9" fontId="6" fillId="2" borderId="16" xfId="2" applyFont="1" applyFill="1" applyBorder="1" applyAlignment="1">
      <alignment horizontal="center" vertical="center" wrapText="1"/>
    </xf>
    <xf numFmtId="0" fontId="8" fillId="0" borderId="0" xfId="0" applyFont="1" applyAlignment="1">
      <alignment horizontal="right" vertical="center" indent="1"/>
    </xf>
    <xf numFmtId="9" fontId="4" fillId="0" borderId="21" xfId="2" applyFont="1" applyBorder="1" applyAlignment="1" applyProtection="1">
      <alignment horizontal="left" vertical="center" wrapText="1"/>
      <protection locked="0"/>
    </xf>
    <xf numFmtId="3" fontId="4" fillId="0" borderId="21" xfId="1" applyNumberFormat="1" applyFont="1" applyBorder="1" applyAlignment="1" applyProtection="1">
      <alignment horizontal="center" vertical="center" wrapText="1"/>
      <protection locked="0"/>
    </xf>
    <xf numFmtId="9" fontId="6" fillId="2" borderId="2" xfId="0" applyNumberFormat="1" applyFont="1" applyFill="1" applyBorder="1" applyAlignment="1">
      <alignment horizontal="left" vertical="center"/>
    </xf>
    <xf numFmtId="9" fontId="9" fillId="0" borderId="0" xfId="0" applyNumberFormat="1" applyFont="1" applyAlignment="1">
      <alignment horizontal="center" wrapText="1"/>
    </xf>
    <xf numFmtId="0" fontId="2" fillId="0" borderId="0" xfId="0" applyFont="1" applyAlignment="1">
      <alignment horizontal="left" wrapText="1"/>
    </xf>
    <xf numFmtId="0" fontId="3" fillId="0" borderId="0" xfId="0" applyFont="1" applyAlignment="1">
      <alignment horizontal="left" wrapText="1"/>
    </xf>
    <xf numFmtId="0" fontId="4" fillId="0" borderId="0" xfId="0" applyFont="1" applyAlignment="1">
      <alignment horizontal="left" wrapText="1"/>
    </xf>
    <xf numFmtId="9" fontId="4" fillId="0" borderId="7" xfId="2" applyFont="1" applyBorder="1" applyAlignment="1" applyProtection="1">
      <alignment horizontal="left" vertical="center" wrapText="1"/>
      <protection locked="0"/>
    </xf>
    <xf numFmtId="9" fontId="4" fillId="0" borderId="8" xfId="2" applyFont="1" applyBorder="1" applyAlignment="1" applyProtection="1">
      <alignment horizontal="left" vertical="center" wrapText="1"/>
      <protection locked="0"/>
    </xf>
    <xf numFmtId="165" fontId="2" fillId="0" borderId="0" xfId="0" applyNumberFormat="1" applyFont="1" applyAlignment="1">
      <alignment wrapText="1"/>
    </xf>
    <xf numFmtId="165" fontId="3" fillId="0" borderId="0" xfId="0" applyNumberFormat="1" applyFont="1" applyAlignment="1">
      <alignment wrapText="1"/>
    </xf>
    <xf numFmtId="165" fontId="3" fillId="0" borderId="0" xfId="0" applyNumberFormat="1" applyFont="1"/>
    <xf numFmtId="165" fontId="2" fillId="0" borderId="9" xfId="0" applyNumberFormat="1" applyFont="1" applyBorder="1" applyAlignment="1">
      <alignment wrapText="1"/>
    </xf>
    <xf numFmtId="0" fontId="4" fillId="0" borderId="8" xfId="1" applyNumberFormat="1" applyFont="1" applyBorder="1" applyAlignment="1" applyProtection="1">
      <alignment horizontal="center" vertical="center" wrapText="1"/>
      <protection locked="0"/>
    </xf>
    <xf numFmtId="165" fontId="4" fillId="0" borderId="28" xfId="1" applyNumberFormat="1" applyFont="1" applyBorder="1" applyAlignment="1" applyProtection="1">
      <alignment horizontal="center" vertical="center" wrapText="1"/>
      <protection locked="0"/>
    </xf>
    <xf numFmtId="165" fontId="4" fillId="0" borderId="13" xfId="1" applyNumberFormat="1" applyFont="1" applyBorder="1" applyAlignment="1" applyProtection="1">
      <alignment horizontal="center" vertical="center" wrapText="1"/>
      <protection locked="0"/>
    </xf>
    <xf numFmtId="9" fontId="5" fillId="2" borderId="18" xfId="0" applyNumberFormat="1" applyFont="1" applyFill="1" applyBorder="1" applyAlignment="1">
      <alignment vertical="center" wrapText="1"/>
    </xf>
    <xf numFmtId="166" fontId="4" fillId="0" borderId="28" xfId="1" applyNumberFormat="1" applyFont="1" applyBorder="1" applyAlignment="1" applyProtection="1">
      <alignment horizontal="center" vertical="center" wrapText="1"/>
      <protection locked="0"/>
    </xf>
    <xf numFmtId="0" fontId="4" fillId="0" borderId="20" xfId="1" applyNumberFormat="1" applyFont="1" applyBorder="1" applyAlignment="1" applyProtection="1">
      <alignment horizontal="center" vertical="center" wrapText="1"/>
      <protection locked="0"/>
    </xf>
    <xf numFmtId="0" fontId="15" fillId="0" borderId="0" xfId="0" applyFont="1"/>
    <xf numFmtId="37" fontId="6" fillId="2" borderId="18" xfId="1" applyNumberFormat="1" applyFont="1" applyFill="1" applyBorder="1" applyAlignment="1">
      <alignment horizontal="center" vertical="center" wrapText="1"/>
    </xf>
    <xf numFmtId="165" fontId="4" fillId="0" borderId="42" xfId="1" applyNumberFormat="1" applyFont="1" applyBorder="1" applyAlignment="1" applyProtection="1">
      <alignment vertical="center" wrapText="1"/>
      <protection locked="0"/>
    </xf>
    <xf numFmtId="165" fontId="4" fillId="0" borderId="22" xfId="1" applyNumberFormat="1" applyFont="1" applyBorder="1" applyAlignment="1" applyProtection="1">
      <alignment vertical="center" wrapText="1"/>
      <protection locked="0"/>
    </xf>
    <xf numFmtId="165" fontId="4" fillId="0" borderId="28" xfId="1" applyNumberFormat="1" applyFont="1" applyBorder="1" applyAlignment="1" applyProtection="1">
      <alignment vertical="center" wrapText="1"/>
      <protection locked="0"/>
    </xf>
    <xf numFmtId="165" fontId="4" fillId="0" borderId="13" xfId="1" applyNumberFormat="1" applyFont="1" applyBorder="1" applyAlignment="1" applyProtection="1">
      <alignment vertical="center" wrapText="1"/>
      <protection locked="0"/>
    </xf>
    <xf numFmtId="9" fontId="5" fillId="2" borderId="7" xfId="0" applyNumberFormat="1" applyFont="1" applyFill="1" applyBorder="1" applyAlignment="1">
      <alignment vertical="center" wrapText="1"/>
    </xf>
    <xf numFmtId="0" fontId="6" fillId="2" borderId="6" xfId="0" applyFont="1" applyFill="1" applyBorder="1" applyAlignment="1">
      <alignment horizontal="right" vertical="center" indent="1"/>
    </xf>
    <xf numFmtId="3" fontId="6" fillId="2" borderId="41" xfId="0" applyNumberFormat="1" applyFont="1" applyFill="1" applyBorder="1" applyAlignment="1">
      <alignment horizontal="center" vertical="center"/>
    </xf>
    <xf numFmtId="9" fontId="4" fillId="0" borderId="28" xfId="2" applyFont="1" applyBorder="1" applyAlignment="1" applyProtection="1">
      <alignment horizontal="left" vertical="center" wrapText="1"/>
      <protection locked="0"/>
    </xf>
    <xf numFmtId="0" fontId="6" fillId="2" borderId="28" xfId="0" applyFont="1" applyFill="1" applyBorder="1" applyAlignment="1">
      <alignment horizontal="right" vertical="center" indent="1"/>
    </xf>
    <xf numFmtId="3" fontId="6" fillId="2" borderId="28" xfId="0" applyNumberFormat="1" applyFont="1" applyFill="1" applyBorder="1" applyAlignment="1">
      <alignment horizontal="center" vertical="center"/>
    </xf>
    <xf numFmtId="9" fontId="4" fillId="0" borderId="23" xfId="2" applyFont="1" applyBorder="1" applyAlignment="1" applyProtection="1">
      <alignment horizontal="left" vertical="center" wrapText="1"/>
      <protection locked="0"/>
    </xf>
    <xf numFmtId="0" fontId="4" fillId="0" borderId="23" xfId="1" applyNumberFormat="1" applyFont="1" applyBorder="1" applyAlignment="1" applyProtection="1">
      <alignment horizontal="center" vertical="center" wrapText="1"/>
      <protection locked="0"/>
    </xf>
    <xf numFmtId="166" fontId="4" fillId="0" borderId="30" xfId="1" applyNumberFormat="1" applyFont="1" applyBorder="1" applyAlignment="1" applyProtection="1">
      <alignment horizontal="center" vertical="center" wrapText="1"/>
      <protection locked="0"/>
    </xf>
    <xf numFmtId="165" fontId="4" fillId="0" borderId="30" xfId="1" applyNumberFormat="1" applyFont="1" applyBorder="1" applyAlignment="1" applyProtection="1">
      <alignment horizontal="center" vertical="center" wrapText="1"/>
      <protection locked="0"/>
    </xf>
    <xf numFmtId="165" fontId="4" fillId="0" borderId="24" xfId="1" applyNumberFormat="1" applyFont="1" applyBorder="1" applyAlignment="1" applyProtection="1">
      <alignment horizontal="center" vertical="center" wrapText="1"/>
      <protection locked="0"/>
    </xf>
    <xf numFmtId="166" fontId="4" fillId="0" borderId="42" xfId="1" applyNumberFormat="1" applyFont="1" applyBorder="1" applyAlignment="1" applyProtection="1">
      <alignment horizontal="center" vertical="center" wrapText="1"/>
      <protection locked="0"/>
    </xf>
    <xf numFmtId="165" fontId="4" fillId="0" borderId="42" xfId="1" applyNumberFormat="1" applyFont="1" applyBorder="1" applyAlignment="1" applyProtection="1">
      <alignment horizontal="center" vertical="center" wrapText="1"/>
      <protection locked="0"/>
    </xf>
    <xf numFmtId="165" fontId="4" fillId="0" borderId="22" xfId="1" applyNumberFormat="1" applyFont="1" applyBorder="1" applyAlignment="1" applyProtection="1">
      <alignment horizontal="center" vertical="center" wrapText="1"/>
      <protection locked="0"/>
    </xf>
    <xf numFmtId="0" fontId="6" fillId="5" borderId="10" xfId="2" applyNumberFormat="1" applyFont="1" applyFill="1" applyBorder="1" applyAlignment="1">
      <alignment horizontal="center" vertical="center" wrapText="1"/>
    </xf>
    <xf numFmtId="165" fontId="6" fillId="5" borderId="43" xfId="2" applyNumberFormat="1" applyFont="1" applyFill="1" applyBorder="1" applyAlignment="1">
      <alignment horizontal="center" vertical="center" wrapText="1"/>
    </xf>
    <xf numFmtId="165" fontId="6" fillId="5" borderId="11" xfId="2" applyNumberFormat="1" applyFont="1" applyFill="1" applyBorder="1" applyAlignment="1">
      <alignment horizontal="center" vertical="center" wrapText="1"/>
    </xf>
    <xf numFmtId="0" fontId="6" fillId="5" borderId="10" xfId="0" applyFont="1" applyFill="1" applyBorder="1" applyAlignment="1">
      <alignment vertical="center" wrapText="1"/>
    </xf>
    <xf numFmtId="165" fontId="6" fillId="5" borderId="43" xfId="0" applyNumberFormat="1" applyFont="1" applyFill="1" applyBorder="1" applyAlignment="1">
      <alignment vertical="center" wrapText="1"/>
    </xf>
    <xf numFmtId="165" fontId="6" fillId="5" borderId="11" xfId="0" applyNumberFormat="1" applyFont="1" applyFill="1" applyBorder="1" applyAlignment="1">
      <alignment vertical="center" wrapText="1"/>
    </xf>
    <xf numFmtId="0" fontId="6" fillId="6" borderId="10" xfId="0" applyFont="1" applyFill="1" applyBorder="1" applyAlignment="1">
      <alignment vertical="center" wrapText="1"/>
    </xf>
    <xf numFmtId="165" fontId="6" fillId="6" borderId="43" xfId="0" applyNumberFormat="1" applyFont="1" applyFill="1" applyBorder="1" applyAlignment="1">
      <alignment vertical="center" wrapText="1"/>
    </xf>
    <xf numFmtId="165" fontId="6" fillId="6" borderId="11" xfId="0" applyNumberFormat="1" applyFont="1" applyFill="1" applyBorder="1" applyAlignment="1">
      <alignment vertical="center" wrapText="1"/>
    </xf>
    <xf numFmtId="0" fontId="6" fillId="6" borderId="10" xfId="2" applyNumberFormat="1" applyFont="1" applyFill="1" applyBorder="1" applyAlignment="1">
      <alignment horizontal="center" vertical="center" wrapText="1"/>
    </xf>
    <xf numFmtId="165" fontId="6" fillId="6" borderId="43" xfId="2" applyNumberFormat="1" applyFont="1" applyFill="1" applyBorder="1" applyAlignment="1">
      <alignment horizontal="center" vertical="center" wrapText="1"/>
    </xf>
    <xf numFmtId="165" fontId="6" fillId="6" borderId="11" xfId="2" applyNumberFormat="1" applyFont="1" applyFill="1" applyBorder="1" applyAlignment="1">
      <alignment horizontal="center" vertical="center" wrapText="1"/>
    </xf>
    <xf numFmtId="0" fontId="6" fillId="7" borderId="10" xfId="0" applyFont="1" applyFill="1" applyBorder="1" applyAlignment="1">
      <alignment vertical="center" wrapText="1"/>
    </xf>
    <xf numFmtId="165" fontId="6" fillId="7" borderId="43" xfId="0" applyNumberFormat="1" applyFont="1" applyFill="1" applyBorder="1" applyAlignment="1">
      <alignment vertical="center" wrapText="1"/>
    </xf>
    <xf numFmtId="165" fontId="6" fillId="7" borderId="11" xfId="0" applyNumberFormat="1" applyFont="1" applyFill="1" applyBorder="1" applyAlignment="1">
      <alignment vertical="center" wrapText="1"/>
    </xf>
    <xf numFmtId="0" fontId="6" fillId="7" borderId="10" xfId="2" applyNumberFormat="1" applyFont="1" applyFill="1" applyBorder="1" applyAlignment="1">
      <alignment horizontal="center" vertical="center" wrapText="1"/>
    </xf>
    <xf numFmtId="165" fontId="6" fillId="7" borderId="43" xfId="2" applyNumberFormat="1" applyFont="1" applyFill="1" applyBorder="1" applyAlignment="1">
      <alignment horizontal="center" vertical="center" wrapText="1"/>
    </xf>
    <xf numFmtId="165" fontId="6" fillId="7" borderId="11" xfId="2" applyNumberFormat="1" applyFont="1" applyFill="1" applyBorder="1" applyAlignment="1">
      <alignment horizontal="center" vertical="center" wrapText="1"/>
    </xf>
    <xf numFmtId="0" fontId="16" fillId="0" borderId="0" xfId="0" applyFont="1"/>
    <xf numFmtId="0" fontId="6" fillId="8" borderId="7" xfId="0" applyFont="1" applyFill="1" applyBorder="1" applyAlignment="1">
      <alignment vertical="center" wrapText="1"/>
    </xf>
    <xf numFmtId="165" fontId="6" fillId="8" borderId="31" xfId="0" applyNumberFormat="1" applyFont="1" applyFill="1" applyBorder="1" applyAlignment="1">
      <alignment vertical="center" wrapText="1"/>
    </xf>
    <xf numFmtId="165" fontId="6" fillId="8" borderId="12" xfId="0" applyNumberFormat="1" applyFont="1" applyFill="1" applyBorder="1" applyAlignment="1">
      <alignment vertical="center" wrapText="1"/>
    </xf>
    <xf numFmtId="0" fontId="6" fillId="8" borderId="10" xfId="2" applyNumberFormat="1" applyFont="1" applyFill="1" applyBorder="1" applyAlignment="1">
      <alignment horizontal="center" vertical="center" wrapText="1"/>
    </xf>
    <xf numFmtId="165" fontId="6" fillId="8" borderId="43" xfId="2" applyNumberFormat="1" applyFont="1" applyFill="1" applyBorder="1" applyAlignment="1">
      <alignment horizontal="center" vertical="center" wrapText="1"/>
    </xf>
    <xf numFmtId="165" fontId="6" fillId="8" borderId="11" xfId="2" applyNumberFormat="1" applyFont="1" applyFill="1" applyBorder="1" applyAlignment="1">
      <alignment horizontal="center" vertical="center" wrapText="1"/>
    </xf>
    <xf numFmtId="0" fontId="6" fillId="9" borderId="10" xfId="2" applyNumberFormat="1" applyFont="1" applyFill="1" applyBorder="1" applyAlignment="1">
      <alignment horizontal="center" vertical="center" wrapText="1"/>
    </xf>
    <xf numFmtId="165" fontId="6" fillId="9" borderId="43" xfId="2" applyNumberFormat="1" applyFont="1" applyFill="1" applyBorder="1" applyAlignment="1">
      <alignment vertical="center" wrapText="1"/>
    </xf>
    <xf numFmtId="165" fontId="6" fillId="9" borderId="11" xfId="2" applyNumberFormat="1" applyFont="1" applyFill="1" applyBorder="1" applyAlignment="1">
      <alignment vertical="center" wrapText="1"/>
    </xf>
    <xf numFmtId="3" fontId="4" fillId="0" borderId="24" xfId="1" applyNumberFormat="1" applyFont="1" applyBorder="1" applyAlignment="1" applyProtection="1">
      <alignment horizontal="center" vertical="center" wrapText="1"/>
      <protection locked="0"/>
    </xf>
    <xf numFmtId="3" fontId="4" fillId="0" borderId="12" xfId="1" applyNumberFormat="1" applyFont="1" applyBorder="1" applyAlignment="1" applyProtection="1">
      <alignment horizontal="center" vertical="center" wrapText="1"/>
      <protection locked="0"/>
    </xf>
    <xf numFmtId="9" fontId="4" fillId="0" borderId="0" xfId="2" applyFont="1" applyBorder="1" applyAlignment="1" applyProtection="1">
      <alignment horizontal="left" vertical="center" wrapText="1"/>
      <protection locked="0"/>
    </xf>
    <xf numFmtId="0" fontId="6" fillId="2" borderId="7" xfId="0" applyFont="1" applyFill="1" applyBorder="1" applyAlignment="1">
      <alignment horizontal="right" vertical="center" indent="1"/>
    </xf>
    <xf numFmtId="37" fontId="6" fillId="2" borderId="13" xfId="1" applyNumberFormat="1" applyFont="1" applyFill="1" applyBorder="1" applyAlignment="1">
      <alignment horizontal="center" vertical="center" wrapText="1"/>
    </xf>
    <xf numFmtId="9" fontId="4" fillId="0" borderId="14" xfId="2" applyFont="1" applyBorder="1" applyAlignment="1" applyProtection="1">
      <alignment horizontal="left" vertical="center" wrapText="1"/>
      <protection locked="0"/>
    </xf>
    <xf numFmtId="165" fontId="6" fillId="2" borderId="28" xfId="2" applyNumberFormat="1" applyFont="1" applyFill="1" applyBorder="1" applyAlignment="1">
      <alignment horizontal="center" vertical="center" wrapText="1"/>
    </xf>
    <xf numFmtId="165" fontId="6" fillId="2" borderId="13" xfId="2" applyNumberFormat="1" applyFont="1" applyFill="1" applyBorder="1" applyAlignment="1">
      <alignment horizontal="center" vertical="center" wrapText="1"/>
    </xf>
    <xf numFmtId="37" fontId="6" fillId="2" borderId="12" xfId="1" applyNumberFormat="1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right" vertical="center" indent="1"/>
    </xf>
    <xf numFmtId="3" fontId="6" fillId="2" borderId="15" xfId="0" applyNumberFormat="1" applyFont="1" applyFill="1" applyBorder="1" applyAlignment="1">
      <alignment horizontal="center" vertical="center"/>
    </xf>
    <xf numFmtId="9" fontId="19" fillId="2" borderId="18" xfId="0" applyNumberFormat="1" applyFont="1" applyFill="1" applyBorder="1" applyAlignment="1">
      <alignment horizontal="center" vertical="center" wrapText="1"/>
    </xf>
    <xf numFmtId="9" fontId="19" fillId="2" borderId="7" xfId="0" applyNumberFormat="1" applyFont="1" applyFill="1" applyBorder="1" applyAlignment="1">
      <alignment horizontal="center" vertical="center" wrapText="1"/>
    </xf>
    <xf numFmtId="9" fontId="14" fillId="2" borderId="8" xfId="0" applyNumberFormat="1" applyFont="1" applyFill="1" applyBorder="1" applyAlignment="1">
      <alignment vertical="center" wrapText="1"/>
    </xf>
    <xf numFmtId="0" fontId="13" fillId="0" borderId="0" xfId="0" applyFont="1" applyAlignment="1">
      <alignment horizontal="left"/>
    </xf>
    <xf numFmtId="0" fontId="13" fillId="0" borderId="0" xfId="0" applyFont="1" applyAlignment="1">
      <alignment wrapText="1"/>
    </xf>
    <xf numFmtId="165" fontId="20" fillId="2" borderId="32" xfId="2" applyNumberFormat="1" applyFont="1" applyFill="1" applyBorder="1" applyAlignment="1">
      <alignment horizontal="center" vertical="center" wrapText="1"/>
    </xf>
    <xf numFmtId="165" fontId="20" fillId="2" borderId="15" xfId="2" applyNumberFormat="1" applyFont="1" applyFill="1" applyBorder="1" applyAlignment="1">
      <alignment horizontal="center" vertical="center" wrapText="1"/>
    </xf>
    <xf numFmtId="9" fontId="6" fillId="3" borderId="4" xfId="0" applyNumberFormat="1" applyFont="1" applyFill="1" applyBorder="1" applyAlignment="1">
      <alignment horizontal="center" vertical="center" wrapText="1"/>
    </xf>
    <xf numFmtId="9" fontId="14" fillId="2" borderId="18" xfId="0" applyNumberFormat="1" applyFont="1" applyFill="1" applyBorder="1" applyAlignment="1">
      <alignment vertical="center" wrapText="1"/>
    </xf>
    <xf numFmtId="0" fontId="20" fillId="5" borderId="10" xfId="2" applyNumberFormat="1" applyFont="1" applyFill="1" applyBorder="1" applyAlignment="1">
      <alignment horizontal="center" vertical="center" wrapText="1"/>
    </xf>
    <xf numFmtId="165" fontId="20" fillId="5" borderId="43" xfId="2" applyNumberFormat="1" applyFont="1" applyFill="1" applyBorder="1" applyAlignment="1">
      <alignment horizontal="center" vertical="center" wrapText="1"/>
    </xf>
    <xf numFmtId="165" fontId="20" fillId="5" borderId="11" xfId="2" applyNumberFormat="1" applyFont="1" applyFill="1" applyBorder="1" applyAlignment="1">
      <alignment horizontal="center" vertical="center" wrapText="1"/>
    </xf>
    <xf numFmtId="0" fontId="20" fillId="8" borderId="10" xfId="2" applyNumberFormat="1" applyFont="1" applyFill="1" applyBorder="1" applyAlignment="1">
      <alignment horizontal="center" vertical="center" wrapText="1"/>
    </xf>
    <xf numFmtId="165" fontId="20" fillId="8" borderId="43" xfId="2" applyNumberFormat="1" applyFont="1" applyFill="1" applyBorder="1" applyAlignment="1">
      <alignment horizontal="center" vertical="center" wrapText="1"/>
    </xf>
    <xf numFmtId="165" fontId="20" fillId="8" borderId="11" xfId="2" applyNumberFormat="1" applyFont="1" applyFill="1" applyBorder="1" applyAlignment="1">
      <alignment horizontal="center" vertical="center" wrapText="1"/>
    </xf>
    <xf numFmtId="0" fontId="20" fillId="6" borderId="10" xfId="2" applyNumberFormat="1" applyFont="1" applyFill="1" applyBorder="1" applyAlignment="1">
      <alignment horizontal="center" vertical="center" wrapText="1"/>
    </xf>
    <xf numFmtId="165" fontId="20" fillId="6" borderId="43" xfId="2" applyNumberFormat="1" applyFont="1" applyFill="1" applyBorder="1" applyAlignment="1">
      <alignment horizontal="center" vertical="center" wrapText="1"/>
    </xf>
    <xf numFmtId="165" fontId="20" fillId="6" borderId="11" xfId="2" applyNumberFormat="1" applyFont="1" applyFill="1" applyBorder="1" applyAlignment="1">
      <alignment horizontal="center" vertical="center" wrapText="1"/>
    </xf>
    <xf numFmtId="0" fontId="20" fillId="7" borderId="10" xfId="2" applyNumberFormat="1" applyFont="1" applyFill="1" applyBorder="1" applyAlignment="1">
      <alignment horizontal="center" vertical="center" wrapText="1"/>
    </xf>
    <xf numFmtId="165" fontId="20" fillId="7" borderId="43" xfId="2" applyNumberFormat="1" applyFont="1" applyFill="1" applyBorder="1" applyAlignment="1">
      <alignment horizontal="center" vertical="center" wrapText="1"/>
    </xf>
    <xf numFmtId="165" fontId="20" fillId="7" borderId="11" xfId="2" applyNumberFormat="1" applyFont="1" applyFill="1" applyBorder="1" applyAlignment="1">
      <alignment horizontal="center" vertical="center" wrapText="1"/>
    </xf>
    <xf numFmtId="0" fontId="17" fillId="8" borderId="16" xfId="0" applyFont="1" applyFill="1" applyBorder="1" applyAlignment="1">
      <alignment horizontal="center" vertical="center" wrapText="1"/>
    </xf>
    <xf numFmtId="0" fontId="17" fillId="6" borderId="16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9" fontId="6" fillId="8" borderId="7" xfId="0" applyNumberFormat="1" applyFont="1" applyFill="1" applyBorder="1" applyAlignment="1">
      <alignment horizontal="center" vertical="center" wrapText="1"/>
    </xf>
    <xf numFmtId="9" fontId="6" fillId="6" borderId="10" xfId="0" applyNumberFormat="1" applyFont="1" applyFill="1" applyBorder="1" applyAlignment="1">
      <alignment horizontal="center" vertical="center" wrapText="1"/>
    </xf>
    <xf numFmtId="1" fontId="6" fillId="3" borderId="16" xfId="2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9" fontId="4" fillId="0" borderId="9" xfId="2" applyFont="1" applyBorder="1" applyAlignment="1" applyProtection="1">
      <alignment horizontal="center" vertical="center" wrapText="1"/>
      <protection locked="0"/>
    </xf>
    <xf numFmtId="9" fontId="4" fillId="0" borderId="0" xfId="2" applyFont="1" applyBorder="1" applyAlignment="1" applyProtection="1">
      <alignment horizontal="center" vertical="center" wrapText="1"/>
      <protection locked="0"/>
    </xf>
    <xf numFmtId="1" fontId="3" fillId="0" borderId="0" xfId="0" applyNumberFormat="1" applyFont="1"/>
    <xf numFmtId="0" fontId="8" fillId="0" borderId="1" xfId="0" applyFont="1" applyBorder="1" applyAlignment="1">
      <alignment horizontal="right" vertical="center" indent="1"/>
    </xf>
    <xf numFmtId="1" fontId="8" fillId="0" borderId="0" xfId="0" applyNumberFormat="1" applyFont="1" applyAlignment="1">
      <alignment horizontal="right" vertical="center" indent="1"/>
    </xf>
    <xf numFmtId="1" fontId="2" fillId="0" borderId="0" xfId="0" applyNumberFormat="1" applyFont="1" applyAlignment="1">
      <alignment horizontal="center" wrapText="1"/>
    </xf>
    <xf numFmtId="1" fontId="3" fillId="0" borderId="0" xfId="0" applyNumberFormat="1" applyFont="1" applyAlignment="1">
      <alignment horizontal="center" wrapText="1"/>
    </xf>
    <xf numFmtId="1" fontId="6" fillId="3" borderId="16" xfId="0" applyNumberFormat="1" applyFont="1" applyFill="1" applyBorder="1" applyAlignment="1">
      <alignment horizontal="center" vertical="center" wrapText="1"/>
    </xf>
    <xf numFmtId="1" fontId="4" fillId="0" borderId="4" xfId="2" applyNumberFormat="1" applyFont="1" applyBorder="1" applyAlignment="1" applyProtection="1">
      <alignment horizontal="center" vertical="center" wrapText="1"/>
      <protection locked="0"/>
    </xf>
    <xf numFmtId="1" fontId="4" fillId="0" borderId="3" xfId="2" applyNumberFormat="1" applyFont="1" applyBorder="1" applyAlignment="1" applyProtection="1">
      <alignment horizontal="center" vertical="center" wrapText="1"/>
      <protection locked="0"/>
    </xf>
    <xf numFmtId="1" fontId="4" fillId="0" borderId="17" xfId="2" applyNumberFormat="1" applyFont="1" applyBorder="1" applyAlignment="1" applyProtection="1">
      <alignment horizontal="center" vertical="center" wrapText="1"/>
      <protection locked="0"/>
    </xf>
    <xf numFmtId="1" fontId="4" fillId="0" borderId="9" xfId="2" applyNumberFormat="1" applyFont="1" applyBorder="1" applyAlignment="1" applyProtection="1">
      <alignment horizontal="center" vertical="center" wrapText="1"/>
      <protection locked="0"/>
    </xf>
    <xf numFmtId="1" fontId="4" fillId="0" borderId="0" xfId="2" applyNumberFormat="1" applyFont="1" applyBorder="1" applyAlignment="1" applyProtection="1">
      <alignment horizontal="center" vertical="center" wrapText="1"/>
      <protection locked="0"/>
    </xf>
    <xf numFmtId="1" fontId="3" fillId="0" borderId="5" xfId="0" applyNumberFormat="1" applyFont="1" applyBorder="1" applyAlignment="1">
      <alignment horizontal="center"/>
    </xf>
    <xf numFmtId="4" fontId="3" fillId="0" borderId="0" xfId="0" applyNumberFormat="1" applyFont="1"/>
    <xf numFmtId="4" fontId="8" fillId="0" borderId="0" xfId="0" applyNumberFormat="1" applyFont="1" applyAlignment="1">
      <alignment horizontal="right" vertical="center" indent="1"/>
    </xf>
    <xf numFmtId="0" fontId="11" fillId="0" borderId="0" xfId="0" applyFont="1" applyAlignment="1">
      <alignment horizontal="right"/>
    </xf>
    <xf numFmtId="3" fontId="7" fillId="0" borderId="3" xfId="1" applyNumberFormat="1" applyFont="1" applyBorder="1" applyAlignment="1" applyProtection="1">
      <alignment horizontal="center" vertical="center" wrapText="1"/>
      <protection locked="0"/>
    </xf>
    <xf numFmtId="0" fontId="23" fillId="0" borderId="0" xfId="0" applyFont="1"/>
    <xf numFmtId="165" fontId="21" fillId="5" borderId="10" xfId="3" applyNumberFormat="1" applyFont="1" applyFill="1" applyBorder="1" applyAlignment="1">
      <alignment horizontal="center" vertical="center" wrapText="1"/>
    </xf>
    <xf numFmtId="165" fontId="21" fillId="8" borderId="10" xfId="2" applyNumberFormat="1" applyFont="1" applyFill="1" applyBorder="1" applyAlignment="1">
      <alignment horizontal="center" vertical="center" wrapText="1"/>
    </xf>
    <xf numFmtId="165" fontId="21" fillId="6" borderId="10" xfId="2" applyNumberFormat="1" applyFont="1" applyFill="1" applyBorder="1" applyAlignment="1">
      <alignment horizontal="center" vertical="center" wrapText="1"/>
    </xf>
    <xf numFmtId="9" fontId="6" fillId="3" borderId="12" xfId="0" applyNumberFormat="1" applyFont="1" applyFill="1" applyBorder="1" applyAlignment="1">
      <alignment horizontal="center" vertical="center" wrapText="1"/>
    </xf>
    <xf numFmtId="9" fontId="10" fillId="0" borderId="8" xfId="2" applyFont="1" applyBorder="1" applyAlignment="1" applyProtection="1">
      <alignment horizontal="left" vertical="center" wrapText="1" indent="1"/>
      <protection locked="0"/>
    </xf>
    <xf numFmtId="165" fontId="2" fillId="0" borderId="0" xfId="0" applyNumberFormat="1" applyFont="1" applyAlignment="1">
      <alignment horizontal="center" wrapText="1"/>
    </xf>
    <xf numFmtId="165" fontId="3" fillId="0" borderId="0" xfId="0" applyNumberFormat="1" applyFont="1" applyAlignment="1">
      <alignment horizontal="center" wrapText="1"/>
    </xf>
    <xf numFmtId="165" fontId="3" fillId="0" borderId="0" xfId="0" applyNumberFormat="1" applyFont="1" applyAlignment="1">
      <alignment horizontal="center"/>
    </xf>
    <xf numFmtId="165" fontId="6" fillId="2" borderId="31" xfId="0" applyNumberFormat="1" applyFont="1" applyFill="1" applyBorder="1" applyAlignment="1">
      <alignment horizontal="center" vertical="center" wrapText="1"/>
    </xf>
    <xf numFmtId="165" fontId="6" fillId="2" borderId="12" xfId="0" applyNumberFormat="1" applyFont="1" applyFill="1" applyBorder="1" applyAlignment="1">
      <alignment horizontal="center" vertical="center" wrapText="1"/>
    </xf>
    <xf numFmtId="165" fontId="6" fillId="9" borderId="32" xfId="2" applyNumberFormat="1" applyFont="1" applyFill="1" applyBorder="1" applyAlignment="1">
      <alignment horizontal="center" vertical="center" wrapText="1"/>
    </xf>
    <xf numFmtId="165" fontId="6" fillId="9" borderId="15" xfId="2" applyNumberFormat="1" applyFont="1" applyFill="1" applyBorder="1" applyAlignment="1">
      <alignment horizontal="center" vertical="center" wrapText="1"/>
    </xf>
    <xf numFmtId="165" fontId="2" fillId="0" borderId="9" xfId="0" applyNumberFormat="1" applyFont="1" applyBorder="1" applyAlignment="1">
      <alignment horizontal="center" wrapText="1"/>
    </xf>
    <xf numFmtId="165" fontId="6" fillId="9" borderId="31" xfId="2" applyNumberFormat="1" applyFont="1" applyFill="1" applyBorder="1" applyAlignment="1">
      <alignment horizontal="center" vertical="center" wrapText="1"/>
    </xf>
    <xf numFmtId="165" fontId="6" fillId="9" borderId="12" xfId="2" applyNumberFormat="1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left" wrapText="1"/>
    </xf>
    <xf numFmtId="0" fontId="6" fillId="2" borderId="7" xfId="0" applyFont="1" applyFill="1" applyBorder="1" applyAlignment="1">
      <alignment horizontal="left" vertical="center" wrapText="1"/>
    </xf>
    <xf numFmtId="0" fontId="4" fillId="0" borderId="8" xfId="1" applyNumberFormat="1" applyFont="1" applyBorder="1" applyAlignment="1" applyProtection="1">
      <alignment horizontal="left" vertical="center" wrapText="1"/>
      <protection locked="0"/>
    </xf>
    <xf numFmtId="0" fontId="6" fillId="9" borderId="14" xfId="2" applyNumberFormat="1" applyFont="1" applyFill="1" applyBorder="1" applyAlignment="1">
      <alignment horizontal="left" vertical="center" wrapText="1"/>
    </xf>
    <xf numFmtId="0" fontId="6" fillId="9" borderId="7" xfId="2" applyNumberFormat="1" applyFont="1" applyFill="1" applyBorder="1" applyAlignment="1">
      <alignment horizontal="left" vertical="center" wrapText="1"/>
    </xf>
    <xf numFmtId="0" fontId="6" fillId="2" borderId="8" xfId="2" applyNumberFormat="1" applyFont="1" applyFill="1" applyBorder="1" applyAlignment="1">
      <alignment horizontal="left" vertical="center" wrapText="1"/>
    </xf>
    <xf numFmtId="0" fontId="20" fillId="2" borderId="14" xfId="2" applyNumberFormat="1" applyFont="1" applyFill="1" applyBorder="1" applyAlignment="1">
      <alignment horizontal="left" vertical="center" wrapText="1"/>
    </xf>
    <xf numFmtId="0" fontId="20" fillId="2" borderId="6" xfId="0" applyFont="1" applyFill="1" applyBorder="1"/>
    <xf numFmtId="0" fontId="20" fillId="2" borderId="1" xfId="0" applyFont="1" applyFill="1" applyBorder="1" applyAlignment="1">
      <alignment horizontal="center"/>
    </xf>
    <xf numFmtId="0" fontId="20" fillId="2" borderId="29" xfId="0" applyFont="1" applyFill="1" applyBorder="1" applyAlignment="1">
      <alignment horizontal="center"/>
    </xf>
    <xf numFmtId="0" fontId="24" fillId="0" borderId="0" xfId="0" applyFont="1"/>
    <xf numFmtId="3" fontId="4" fillId="0" borderId="28" xfId="1" applyNumberFormat="1" applyFont="1" applyBorder="1" applyAlignment="1" applyProtection="1">
      <alignment horizontal="center" vertical="center" wrapText="1"/>
      <protection locked="0"/>
    </xf>
    <xf numFmtId="3" fontId="4" fillId="0" borderId="13" xfId="1" applyNumberFormat="1" applyFont="1" applyBorder="1" applyAlignment="1" applyProtection="1">
      <alignment horizontal="center" vertical="center" wrapText="1"/>
      <protection locked="0"/>
    </xf>
    <xf numFmtId="3" fontId="4" fillId="0" borderId="15" xfId="1" applyNumberFormat="1" applyFont="1" applyBorder="1" applyAlignment="1" applyProtection="1">
      <alignment horizontal="center" vertical="center" wrapText="1"/>
      <protection locked="0"/>
    </xf>
    <xf numFmtId="9" fontId="4" fillId="0" borderId="33" xfId="2" applyFont="1" applyBorder="1" applyAlignment="1" applyProtection="1">
      <alignment horizontal="left" vertical="center" wrapText="1"/>
      <protection locked="0"/>
    </xf>
    <xf numFmtId="9" fontId="4" fillId="0" borderId="38" xfId="2" applyFont="1" applyBorder="1" applyAlignment="1" applyProtection="1">
      <alignment horizontal="left" vertical="center" wrapText="1"/>
      <protection locked="0"/>
    </xf>
    <xf numFmtId="9" fontId="5" fillId="2" borderId="2" xfId="0" applyNumberFormat="1" applyFont="1" applyFill="1" applyBorder="1" applyAlignment="1">
      <alignment horizontal="center" vertical="center" wrapText="1"/>
    </xf>
    <xf numFmtId="9" fontId="4" fillId="0" borderId="37" xfId="2" applyFont="1" applyBorder="1" applyAlignment="1" applyProtection="1">
      <alignment horizontal="left" vertical="center" wrapText="1"/>
      <protection locked="0"/>
    </xf>
    <xf numFmtId="9" fontId="4" fillId="0" borderId="38" xfId="2" applyFont="1" applyBorder="1" applyAlignment="1" applyProtection="1">
      <alignment vertical="center" wrapText="1"/>
      <protection locked="0"/>
    </xf>
    <xf numFmtId="9" fontId="4" fillId="0" borderId="33" xfId="2" applyFont="1" applyBorder="1" applyAlignment="1" applyProtection="1">
      <alignment vertical="center" wrapText="1"/>
      <protection locked="0"/>
    </xf>
    <xf numFmtId="9" fontId="4" fillId="0" borderId="37" xfId="2" applyFont="1" applyBorder="1" applyAlignment="1" applyProtection="1">
      <alignment vertical="center" wrapText="1"/>
      <protection locked="0"/>
    </xf>
    <xf numFmtId="9" fontId="5" fillId="2" borderId="2" xfId="0" applyNumberFormat="1" applyFont="1" applyFill="1" applyBorder="1" applyAlignment="1">
      <alignment vertical="center" wrapText="1"/>
    </xf>
    <xf numFmtId="0" fontId="25" fillId="0" borderId="0" xfId="0" applyFont="1" applyAlignment="1">
      <alignment horizontal="center"/>
    </xf>
    <xf numFmtId="0" fontId="25" fillId="0" borderId="0" xfId="0" applyFont="1"/>
    <xf numFmtId="0" fontId="26" fillId="0" borderId="0" xfId="0" applyFont="1" applyAlignment="1">
      <alignment horizontal="left"/>
    </xf>
    <xf numFmtId="0" fontId="26" fillId="0" borderId="0" xfId="0" applyFont="1" applyAlignment="1">
      <alignment horizontal="center" wrapText="1"/>
    </xf>
    <xf numFmtId="0" fontId="26" fillId="0" borderId="0" xfId="0" applyFont="1" applyAlignment="1">
      <alignment horizontal="center"/>
    </xf>
    <xf numFmtId="0" fontId="28" fillId="0" borderId="8" xfId="0" applyFont="1" applyBorder="1"/>
    <xf numFmtId="0" fontId="28" fillId="0" borderId="14" xfId="0" applyFont="1" applyBorder="1"/>
    <xf numFmtId="167" fontId="28" fillId="0" borderId="13" xfId="0" applyNumberFormat="1" applyFont="1" applyBorder="1" applyAlignment="1">
      <alignment horizontal="center"/>
    </xf>
    <xf numFmtId="167" fontId="28" fillId="0" borderId="15" xfId="0" applyNumberFormat="1" applyFont="1" applyBorder="1" applyAlignment="1">
      <alignment horizontal="center"/>
    </xf>
    <xf numFmtId="0" fontId="20" fillId="0" borderId="0" xfId="0" applyFont="1"/>
    <xf numFmtId="0" fontId="20" fillId="0" borderId="0" xfId="0" applyFont="1" applyAlignment="1">
      <alignment horizontal="center"/>
    </xf>
    <xf numFmtId="167" fontId="25" fillId="0" borderId="28" xfId="0" applyNumberFormat="1" applyFont="1" applyBorder="1" applyAlignment="1">
      <alignment horizontal="center"/>
    </xf>
    <xf numFmtId="167" fontId="25" fillId="0" borderId="32" xfId="0" applyNumberFormat="1" applyFont="1" applyBorder="1" applyAlignment="1">
      <alignment horizontal="center"/>
    </xf>
    <xf numFmtId="0" fontId="6" fillId="3" borderId="6" xfId="0" applyFont="1" applyFill="1" applyBorder="1" applyAlignment="1">
      <alignment horizontal="right" vertical="center" indent="1"/>
    </xf>
    <xf numFmtId="1" fontId="6" fillId="3" borderId="16" xfId="0" applyNumberFormat="1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right" vertical="center" indent="1"/>
    </xf>
    <xf numFmtId="1" fontId="6" fillId="4" borderId="16" xfId="2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right"/>
    </xf>
    <xf numFmtId="1" fontId="4" fillId="0" borderId="0" xfId="0" applyNumberFormat="1" applyFont="1"/>
    <xf numFmtId="0" fontId="4" fillId="0" borderId="55" xfId="1" applyNumberFormat="1" applyFont="1" applyBorder="1" applyAlignment="1" applyProtection="1">
      <alignment vertical="center" wrapText="1"/>
      <protection locked="0"/>
    </xf>
    <xf numFmtId="0" fontId="4" fillId="0" borderId="56" xfId="1" applyNumberFormat="1" applyFont="1" applyBorder="1" applyAlignment="1" applyProtection="1">
      <alignment vertical="center" wrapText="1"/>
      <protection locked="0"/>
    </xf>
    <xf numFmtId="165" fontId="21" fillId="10" borderId="10" xfId="3" applyNumberFormat="1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4" fillId="0" borderId="55" xfId="1" applyNumberFormat="1" applyFont="1" applyBorder="1" applyAlignment="1" applyProtection="1">
      <alignment horizontal="left" vertical="center" wrapText="1"/>
      <protection locked="0"/>
    </xf>
    <xf numFmtId="165" fontId="4" fillId="0" borderId="22" xfId="1" applyNumberFormat="1" applyFont="1" applyBorder="1" applyAlignment="1" applyProtection="1">
      <alignment horizontal="left" vertical="center" wrapText="1"/>
      <protection locked="0"/>
    </xf>
    <xf numFmtId="0" fontId="4" fillId="0" borderId="56" xfId="1" applyNumberFormat="1" applyFont="1" applyBorder="1" applyAlignment="1" applyProtection="1">
      <alignment horizontal="left" vertical="center" wrapText="1"/>
      <protection locked="0"/>
    </xf>
    <xf numFmtId="165" fontId="4" fillId="0" borderId="24" xfId="1" applyNumberFormat="1" applyFont="1" applyBorder="1" applyAlignment="1" applyProtection="1">
      <alignment horizontal="left" vertical="center" wrapText="1"/>
      <protection locked="0"/>
    </xf>
    <xf numFmtId="9" fontId="31" fillId="0" borderId="3" xfId="2" applyFont="1" applyBorder="1" applyAlignment="1" applyProtection="1">
      <alignment horizontal="left" vertical="center" wrapText="1"/>
      <protection locked="0"/>
    </xf>
    <xf numFmtId="9" fontId="31" fillId="0" borderId="17" xfId="2" applyFont="1" applyBorder="1" applyAlignment="1" applyProtection="1">
      <alignment horizontal="left" vertical="center" wrapText="1"/>
      <protection locked="0"/>
    </xf>
    <xf numFmtId="9" fontId="32" fillId="0" borderId="8" xfId="2" applyFont="1" applyBorder="1" applyAlignment="1" applyProtection="1">
      <alignment horizontal="left" vertical="center" wrapText="1"/>
      <protection locked="0"/>
    </xf>
    <xf numFmtId="3" fontId="4" fillId="0" borderId="33" xfId="1" applyNumberFormat="1" applyFont="1" applyBorder="1" applyAlignment="1" applyProtection="1">
      <alignment horizontal="center" vertical="center" wrapText="1"/>
      <protection locked="0"/>
    </xf>
    <xf numFmtId="3" fontId="4" fillId="0" borderId="38" xfId="1" applyNumberFormat="1" applyFont="1" applyBorder="1" applyAlignment="1" applyProtection="1">
      <alignment horizontal="center" vertical="center" wrapText="1"/>
      <protection locked="0"/>
    </xf>
    <xf numFmtId="3" fontId="4" fillId="0" borderId="37" xfId="1" applyNumberFormat="1" applyFont="1" applyBorder="1" applyAlignment="1" applyProtection="1">
      <alignment horizontal="center" vertical="center" wrapText="1"/>
      <protection locked="0"/>
    </xf>
    <xf numFmtId="0" fontId="7" fillId="0" borderId="37" xfId="2" applyNumberFormat="1" applyFont="1" applyBorder="1" applyAlignment="1" applyProtection="1">
      <alignment horizontal="center" vertical="center" wrapText="1"/>
      <protection locked="0"/>
    </xf>
    <xf numFmtId="0" fontId="7" fillId="0" borderId="33" xfId="2" applyNumberFormat="1" applyFont="1" applyBorder="1" applyAlignment="1" applyProtection="1">
      <alignment horizontal="center" vertical="center" wrapText="1"/>
      <protection locked="0"/>
    </xf>
    <xf numFmtId="0" fontId="7" fillId="0" borderId="38" xfId="2" applyNumberFormat="1" applyFont="1" applyBorder="1" applyAlignment="1" applyProtection="1">
      <alignment horizontal="center" vertical="center" wrapText="1"/>
      <protection locked="0"/>
    </xf>
    <xf numFmtId="0" fontId="33" fillId="0" borderId="0" xfId="0" applyFont="1" applyAlignment="1">
      <alignment vertical="center"/>
    </xf>
    <xf numFmtId="0" fontId="17" fillId="11" borderId="16" xfId="0" applyFont="1" applyFill="1" applyBorder="1" applyAlignment="1">
      <alignment horizontal="center" vertical="center" wrapText="1"/>
    </xf>
    <xf numFmtId="0" fontId="18" fillId="0" borderId="27" xfId="0" applyFont="1" applyBorder="1"/>
    <xf numFmtId="0" fontId="18" fillId="0" borderId="5" xfId="0" applyFont="1" applyBorder="1"/>
    <xf numFmtId="0" fontId="35" fillId="0" borderId="0" xfId="0" applyFont="1"/>
    <xf numFmtId="0" fontId="35" fillId="14" borderId="0" xfId="0" applyFont="1" applyFill="1"/>
    <xf numFmtId="0" fontId="45" fillId="16" borderId="16" xfId="0" applyFont="1" applyFill="1" applyBorder="1" applyAlignment="1">
      <alignment horizontal="center" vertical="center"/>
    </xf>
    <xf numFmtId="165" fontId="35" fillId="13" borderId="13" xfId="0" applyNumberFormat="1" applyFont="1" applyFill="1" applyBorder="1" applyAlignment="1">
      <alignment horizontal="center"/>
    </xf>
    <xf numFmtId="165" fontId="35" fillId="13" borderId="24" xfId="0" applyNumberFormat="1" applyFont="1" applyFill="1" applyBorder="1" applyAlignment="1">
      <alignment horizontal="center"/>
    </xf>
    <xf numFmtId="165" fontId="35" fillId="13" borderId="15" xfId="0" applyNumberFormat="1" applyFont="1" applyFill="1" applyBorder="1" applyAlignment="1">
      <alignment horizontal="center"/>
    </xf>
    <xf numFmtId="165" fontId="35" fillId="12" borderId="13" xfId="0" applyNumberFormat="1" applyFont="1" applyFill="1" applyBorder="1" applyAlignment="1">
      <alignment horizontal="center" vertical="center"/>
    </xf>
    <xf numFmtId="165" fontId="44" fillId="21" borderId="3" xfId="0" applyNumberFormat="1" applyFont="1" applyFill="1" applyBorder="1" applyAlignment="1">
      <alignment horizontal="center" vertical="center"/>
    </xf>
    <xf numFmtId="6" fontId="44" fillId="21" borderId="3" xfId="0" applyNumberFormat="1" applyFont="1" applyFill="1" applyBorder="1" applyAlignment="1">
      <alignment horizontal="center" vertical="center"/>
    </xf>
    <xf numFmtId="165" fontId="35" fillId="12" borderId="24" xfId="0" applyNumberFormat="1" applyFont="1" applyFill="1" applyBorder="1" applyAlignment="1">
      <alignment horizontal="center" vertical="center"/>
    </xf>
    <xf numFmtId="165" fontId="44" fillId="21" borderId="59" xfId="0" applyNumberFormat="1" applyFont="1" applyFill="1" applyBorder="1" applyAlignment="1">
      <alignment horizontal="center" vertical="center"/>
    </xf>
    <xf numFmtId="0" fontId="36" fillId="20" borderId="11" xfId="0" applyFont="1" applyFill="1" applyBorder="1" applyAlignment="1">
      <alignment horizontal="center" vertical="center"/>
    </xf>
    <xf numFmtId="165" fontId="35" fillId="17" borderId="13" xfId="0" applyNumberFormat="1" applyFont="1" applyFill="1" applyBorder="1" applyAlignment="1">
      <alignment horizontal="center" vertical="center"/>
    </xf>
    <xf numFmtId="165" fontId="35" fillId="17" borderId="24" xfId="0" applyNumberFormat="1" applyFont="1" applyFill="1" applyBorder="1" applyAlignment="1">
      <alignment horizontal="center" vertical="center"/>
    </xf>
    <xf numFmtId="0" fontId="36" fillId="19" borderId="10" xfId="0" applyFont="1" applyFill="1" applyBorder="1" applyAlignment="1">
      <alignment horizontal="center" vertical="center"/>
    </xf>
    <xf numFmtId="0" fontId="36" fillId="19" borderId="43" xfId="0" applyFont="1" applyFill="1" applyBorder="1" applyAlignment="1">
      <alignment horizontal="center" vertical="center"/>
    </xf>
    <xf numFmtId="0" fontId="36" fillId="19" borderId="11" xfId="0" applyFont="1" applyFill="1" applyBorder="1" applyAlignment="1">
      <alignment horizontal="center" vertical="center"/>
    </xf>
    <xf numFmtId="0" fontId="36" fillId="20" borderId="10" xfId="0" applyFont="1" applyFill="1" applyBorder="1" applyAlignment="1">
      <alignment horizontal="center" vertical="center"/>
    </xf>
    <xf numFmtId="0" fontId="36" fillId="20" borderId="43" xfId="0" applyFont="1" applyFill="1" applyBorder="1" applyAlignment="1">
      <alignment horizontal="center" vertical="center"/>
    </xf>
    <xf numFmtId="0" fontId="37" fillId="13" borderId="20" xfId="0" applyFont="1" applyFill="1" applyBorder="1" applyAlignment="1">
      <alignment horizontal="center" vertical="center" wrapText="1"/>
    </xf>
    <xf numFmtId="0" fontId="37" fillId="13" borderId="42" xfId="0" applyFont="1" applyFill="1" applyBorder="1" applyAlignment="1">
      <alignment horizontal="center" vertical="center" wrapText="1"/>
    </xf>
    <xf numFmtId="0" fontId="37" fillId="12" borderId="20" xfId="0" applyFont="1" applyFill="1" applyBorder="1" applyAlignment="1">
      <alignment horizontal="center" vertical="center"/>
    </xf>
    <xf numFmtId="0" fontId="37" fillId="12" borderId="42" xfId="0" applyFont="1" applyFill="1" applyBorder="1" applyAlignment="1">
      <alignment horizontal="center" vertical="center"/>
    </xf>
    <xf numFmtId="0" fontId="37" fillId="13" borderId="8" xfId="0" applyFont="1" applyFill="1" applyBorder="1" applyAlignment="1">
      <alignment horizontal="center" vertical="center" wrapText="1"/>
    </xf>
    <xf numFmtId="0" fontId="37" fillId="13" borderId="28" xfId="0" applyFont="1" applyFill="1" applyBorder="1" applyAlignment="1">
      <alignment horizontal="center" vertical="center" wrapText="1"/>
    </xf>
    <xf numFmtId="0" fontId="37" fillId="12" borderId="8" xfId="0" applyFont="1" applyFill="1" applyBorder="1" applyAlignment="1">
      <alignment horizontal="center" vertical="center"/>
    </xf>
    <xf numFmtId="0" fontId="37" fillId="12" borderId="28" xfId="0" applyFont="1" applyFill="1" applyBorder="1" applyAlignment="1">
      <alignment horizontal="center" vertical="center"/>
    </xf>
    <xf numFmtId="0" fontId="37" fillId="12" borderId="28" xfId="0" applyFont="1" applyFill="1" applyBorder="1" applyAlignment="1">
      <alignment horizontal="center" vertical="center" wrapText="1"/>
    </xf>
    <xf numFmtId="0" fontId="37" fillId="13" borderId="23" xfId="0" applyFont="1" applyFill="1" applyBorder="1" applyAlignment="1">
      <alignment horizontal="center" vertical="center" wrapText="1"/>
    </xf>
    <xf numFmtId="0" fontId="37" fillId="13" borderId="30" xfId="0" applyFont="1" applyFill="1" applyBorder="1" applyAlignment="1">
      <alignment horizontal="center" vertical="center" wrapText="1"/>
    </xf>
    <xf numFmtId="0" fontId="37" fillId="12" borderId="23" xfId="0" applyFont="1" applyFill="1" applyBorder="1" applyAlignment="1">
      <alignment horizontal="center" vertical="center"/>
    </xf>
    <xf numFmtId="0" fontId="37" fillId="12" borderId="30" xfId="0" applyFont="1" applyFill="1" applyBorder="1" applyAlignment="1">
      <alignment horizontal="center" vertical="center"/>
    </xf>
    <xf numFmtId="0" fontId="37" fillId="17" borderId="20" xfId="0" applyFont="1" applyFill="1" applyBorder="1" applyAlignment="1">
      <alignment horizontal="center" vertical="center"/>
    </xf>
    <xf numFmtId="0" fontId="37" fillId="17" borderId="42" xfId="0" applyFont="1" applyFill="1" applyBorder="1" applyAlignment="1">
      <alignment horizontal="center" vertical="center"/>
    </xf>
    <xf numFmtId="0" fontId="37" fillId="17" borderId="8" xfId="0" applyFont="1" applyFill="1" applyBorder="1" applyAlignment="1">
      <alignment horizontal="center" vertical="center"/>
    </xf>
    <xf numFmtId="0" fontId="37" fillId="17" borderId="28" xfId="0" applyFont="1" applyFill="1" applyBorder="1" applyAlignment="1">
      <alignment horizontal="center" vertical="center"/>
    </xf>
    <xf numFmtId="0" fontId="37" fillId="17" borderId="28" xfId="0" applyFont="1" applyFill="1" applyBorder="1" applyAlignment="1">
      <alignment horizontal="center" vertical="center" wrapText="1"/>
    </xf>
    <xf numFmtId="0" fontId="37" fillId="13" borderId="14" xfId="0" applyFont="1" applyFill="1" applyBorder="1" applyAlignment="1">
      <alignment horizontal="center" vertical="center" wrapText="1"/>
    </xf>
    <xf numFmtId="0" fontId="37" fillId="13" borderId="32" xfId="0" applyFont="1" applyFill="1" applyBorder="1" applyAlignment="1">
      <alignment horizontal="center" vertical="center" wrapText="1"/>
    </xf>
    <xf numFmtId="0" fontId="37" fillId="17" borderId="23" xfId="0" applyFont="1" applyFill="1" applyBorder="1" applyAlignment="1">
      <alignment horizontal="center" vertical="center"/>
    </xf>
    <xf numFmtId="0" fontId="37" fillId="17" borderId="30" xfId="0" applyFont="1" applyFill="1" applyBorder="1" applyAlignment="1">
      <alignment horizontal="center" vertical="center"/>
    </xf>
    <xf numFmtId="0" fontId="15" fillId="10" borderId="2" xfId="0" applyFont="1" applyFill="1" applyBorder="1"/>
    <xf numFmtId="0" fontId="18" fillId="0" borderId="19" xfId="0" applyFont="1" applyBorder="1" applyAlignment="1">
      <alignment vertical="center"/>
    </xf>
    <xf numFmtId="0" fontId="6" fillId="2" borderId="14" xfId="0" applyFont="1" applyFill="1" applyBorder="1" applyAlignment="1">
      <alignment horizontal="center" vertical="center"/>
    </xf>
    <xf numFmtId="0" fontId="6" fillId="2" borderId="32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3" fontId="4" fillId="0" borderId="28" xfId="1" applyNumberFormat="1" applyFont="1" applyBorder="1" applyAlignment="1" applyProtection="1">
      <alignment horizontal="center" vertical="center" wrapText="1"/>
      <protection locked="0"/>
    </xf>
    <xf numFmtId="0" fontId="4" fillId="0" borderId="28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3" fontId="4" fillId="0" borderId="13" xfId="1" applyNumberFormat="1" applyFont="1" applyBorder="1" applyAlignment="1" applyProtection="1">
      <alignment horizontal="center" vertical="center" wrapText="1"/>
      <protection locked="0"/>
    </xf>
    <xf numFmtId="3" fontId="4" fillId="0" borderId="48" xfId="1" applyNumberFormat="1" applyFont="1" applyFill="1" applyBorder="1" applyAlignment="1" applyProtection="1">
      <alignment horizontal="left" vertical="center" wrapText="1"/>
      <protection locked="0"/>
    </xf>
    <xf numFmtId="3" fontId="4" fillId="0" borderId="49" xfId="1" applyNumberFormat="1" applyFont="1" applyFill="1" applyBorder="1" applyAlignment="1" applyProtection="1">
      <alignment horizontal="left" vertical="center" wrapText="1"/>
      <protection locked="0"/>
    </xf>
    <xf numFmtId="3" fontId="4" fillId="0" borderId="50" xfId="1" applyNumberFormat="1" applyFont="1" applyFill="1" applyBorder="1" applyAlignment="1" applyProtection="1">
      <alignment horizontal="left" vertical="center" wrapText="1"/>
      <protection locked="0"/>
    </xf>
    <xf numFmtId="3" fontId="4" fillId="0" borderId="51" xfId="1" applyNumberFormat="1" applyFont="1" applyFill="1" applyBorder="1" applyAlignment="1" applyProtection="1">
      <alignment horizontal="left" vertical="center" wrapText="1"/>
      <protection locked="0"/>
    </xf>
    <xf numFmtId="3" fontId="4" fillId="0" borderId="0" xfId="1" applyNumberFormat="1" applyFont="1" applyFill="1" applyBorder="1" applyAlignment="1" applyProtection="1">
      <alignment horizontal="left" vertical="center" wrapText="1"/>
      <protection locked="0"/>
    </xf>
    <xf numFmtId="3" fontId="4" fillId="0" borderId="52" xfId="1" applyNumberFormat="1" applyFont="1" applyFill="1" applyBorder="1" applyAlignment="1" applyProtection="1">
      <alignment horizontal="left" vertical="center" wrapText="1"/>
      <protection locked="0"/>
    </xf>
    <xf numFmtId="3" fontId="4" fillId="0" borderId="53" xfId="1" applyNumberFormat="1" applyFont="1" applyFill="1" applyBorder="1" applyAlignment="1" applyProtection="1">
      <alignment horizontal="left" vertical="center" wrapText="1"/>
      <protection locked="0"/>
    </xf>
    <xf numFmtId="3" fontId="4" fillId="0" borderId="45" xfId="1" applyNumberFormat="1" applyFont="1" applyFill="1" applyBorder="1" applyAlignment="1" applyProtection="1">
      <alignment horizontal="left" vertical="center" wrapText="1"/>
      <protection locked="0"/>
    </xf>
    <xf numFmtId="3" fontId="4" fillId="0" borderId="46" xfId="1" applyNumberFormat="1" applyFont="1" applyFill="1" applyBorder="1" applyAlignment="1" applyProtection="1">
      <alignment horizontal="left" vertical="center" wrapText="1"/>
      <protection locked="0"/>
    </xf>
    <xf numFmtId="0" fontId="6" fillId="3" borderId="31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3" fontId="4" fillId="0" borderId="32" xfId="1" applyNumberFormat="1" applyFont="1" applyBorder="1" applyAlignment="1" applyProtection="1">
      <alignment horizontal="center" vertical="center" wrapText="1"/>
      <protection locked="0"/>
    </xf>
    <xf numFmtId="3" fontId="34" fillId="0" borderId="28" xfId="4" applyNumberFormat="1" applyBorder="1" applyAlignment="1" applyProtection="1">
      <alignment horizontal="center" vertical="center" wrapText="1"/>
      <protection locked="0"/>
    </xf>
    <xf numFmtId="3" fontId="4" fillId="0" borderId="15" xfId="1" applyNumberFormat="1" applyFont="1" applyBorder="1" applyAlignment="1" applyProtection="1">
      <alignment horizontal="center" vertical="center" wrapText="1"/>
      <protection locked="0"/>
    </xf>
    <xf numFmtId="0" fontId="18" fillId="2" borderId="2" xfId="0" applyFont="1" applyFill="1" applyBorder="1" applyAlignment="1">
      <alignment horizontal="left" vertical="center"/>
    </xf>
    <xf numFmtId="0" fontId="18" fillId="2" borderId="27" xfId="0" applyFont="1" applyFill="1" applyBorder="1" applyAlignment="1">
      <alignment horizontal="left" vertical="center"/>
    </xf>
    <xf numFmtId="0" fontId="18" fillId="2" borderId="5" xfId="0" applyFont="1" applyFill="1" applyBorder="1" applyAlignment="1">
      <alignment horizontal="left" vertical="center"/>
    </xf>
    <xf numFmtId="9" fontId="14" fillId="3" borderId="31" xfId="0" applyNumberFormat="1" applyFont="1" applyFill="1" applyBorder="1" applyAlignment="1">
      <alignment horizontal="center" vertical="center" wrapText="1"/>
    </xf>
    <xf numFmtId="9" fontId="14" fillId="3" borderId="12" xfId="0" applyNumberFormat="1" applyFont="1" applyFill="1" applyBorder="1" applyAlignment="1">
      <alignment horizontal="center" vertical="center" wrapText="1"/>
    </xf>
    <xf numFmtId="0" fontId="4" fillId="0" borderId="38" xfId="1" applyNumberFormat="1" applyFont="1" applyBorder="1" applyAlignment="1" applyProtection="1">
      <alignment horizontal="left" vertical="center" wrapText="1"/>
      <protection locked="0"/>
    </xf>
    <xf numFmtId="0" fontId="4" fillId="0" borderId="40" xfId="1" applyNumberFormat="1" applyFont="1" applyBorder="1" applyAlignment="1" applyProtection="1">
      <alignment horizontal="left" vertical="center" wrapText="1"/>
      <protection locked="0"/>
    </xf>
    <xf numFmtId="0" fontId="4" fillId="0" borderId="37" xfId="1" applyNumberFormat="1" applyFont="1" applyBorder="1" applyAlignment="1" applyProtection="1">
      <alignment horizontal="left" vertical="center" wrapText="1"/>
      <protection locked="0"/>
    </xf>
    <xf numFmtId="0" fontId="4" fillId="0" borderId="39" xfId="1" applyNumberFormat="1" applyFont="1" applyBorder="1" applyAlignment="1" applyProtection="1">
      <alignment horizontal="left" vertical="center" wrapText="1"/>
      <protection locked="0"/>
    </xf>
    <xf numFmtId="0" fontId="18" fillId="3" borderId="2" xfId="0" applyFont="1" applyFill="1" applyBorder="1" applyAlignment="1">
      <alignment horizontal="left" vertical="center"/>
    </xf>
    <xf numFmtId="0" fontId="18" fillId="3" borderId="27" xfId="0" applyFont="1" applyFill="1" applyBorder="1" applyAlignment="1">
      <alignment horizontal="left" vertical="center"/>
    </xf>
    <xf numFmtId="0" fontId="18" fillId="3" borderId="5" xfId="0" applyFont="1" applyFill="1" applyBorder="1" applyAlignment="1">
      <alignment horizontal="left" vertical="center"/>
    </xf>
    <xf numFmtId="9" fontId="4" fillId="0" borderId="37" xfId="2" applyFont="1" applyBorder="1" applyAlignment="1" applyProtection="1">
      <alignment horizontal="left" vertical="center" wrapText="1"/>
      <protection locked="0"/>
    </xf>
    <xf numFmtId="9" fontId="4" fillId="0" borderId="35" xfId="2" applyFont="1" applyBorder="1" applyAlignment="1" applyProtection="1">
      <alignment horizontal="left" vertical="center" wrapText="1"/>
      <protection locked="0"/>
    </xf>
    <xf numFmtId="3" fontId="4" fillId="0" borderId="37" xfId="1" applyNumberFormat="1" applyFont="1" applyBorder="1" applyAlignment="1" applyProtection="1">
      <alignment horizontal="center" vertical="center" wrapText="1"/>
      <protection locked="0"/>
    </xf>
    <xf numFmtId="3" fontId="4" fillId="0" borderId="39" xfId="1" applyNumberFormat="1" applyFont="1" applyBorder="1" applyAlignment="1" applyProtection="1">
      <alignment horizontal="center" vertical="center" wrapText="1"/>
      <protection locked="0"/>
    </xf>
    <xf numFmtId="3" fontId="4" fillId="0" borderId="35" xfId="1" applyNumberFormat="1" applyFont="1" applyBorder="1" applyAlignment="1" applyProtection="1">
      <alignment horizontal="center" vertical="center" wrapText="1"/>
      <protection locked="0"/>
    </xf>
    <xf numFmtId="9" fontId="4" fillId="0" borderId="33" xfId="2" applyFont="1" applyBorder="1" applyAlignment="1" applyProtection="1">
      <alignment horizontal="left" vertical="center" wrapText="1"/>
      <protection locked="0"/>
    </xf>
    <xf numFmtId="9" fontId="4" fillId="0" borderId="34" xfId="2" applyFont="1" applyBorder="1" applyAlignment="1" applyProtection="1">
      <alignment horizontal="left" vertical="center" wrapText="1"/>
      <protection locked="0"/>
    </xf>
    <xf numFmtId="3" fontId="4" fillId="0" borderId="33" xfId="1" applyNumberFormat="1" applyFont="1" applyBorder="1" applyAlignment="1" applyProtection="1">
      <alignment horizontal="center" vertical="center" wrapText="1"/>
      <protection locked="0"/>
    </xf>
    <xf numFmtId="3" fontId="4" fillId="0" borderId="36" xfId="1" applyNumberFormat="1" applyFont="1" applyBorder="1" applyAlignment="1" applyProtection="1">
      <alignment horizontal="center" vertical="center" wrapText="1"/>
      <protection locked="0"/>
    </xf>
    <xf numFmtId="3" fontId="4" fillId="0" borderId="34" xfId="1" applyNumberFormat="1" applyFont="1" applyBorder="1" applyAlignment="1" applyProtection="1">
      <alignment horizontal="center" vertical="center" wrapText="1"/>
      <protection locked="0"/>
    </xf>
    <xf numFmtId="9" fontId="5" fillId="2" borderId="2" xfId="0" applyNumberFormat="1" applyFont="1" applyFill="1" applyBorder="1" applyAlignment="1">
      <alignment horizontal="center" vertical="center" wrapText="1"/>
    </xf>
    <xf numFmtId="9" fontId="5" fillId="2" borderId="5" xfId="0" applyNumberFormat="1" applyFont="1" applyFill="1" applyBorder="1" applyAlignment="1">
      <alignment horizontal="center" vertical="center" wrapText="1"/>
    </xf>
    <xf numFmtId="0" fontId="21" fillId="2" borderId="2" xfId="0" applyFont="1" applyFill="1" applyBorder="1" applyAlignment="1">
      <alignment horizontal="center" vertical="center" wrapText="1"/>
    </xf>
    <xf numFmtId="0" fontId="21" fillId="2" borderId="27" xfId="0" applyFont="1" applyFill="1" applyBorder="1" applyAlignment="1">
      <alignment horizontal="center" vertical="center" wrapText="1"/>
    </xf>
    <xf numFmtId="0" fontId="21" fillId="2" borderId="5" xfId="0" applyFont="1" applyFill="1" applyBorder="1" applyAlignment="1">
      <alignment horizontal="center" vertical="center" wrapText="1"/>
    </xf>
    <xf numFmtId="9" fontId="4" fillId="0" borderId="38" xfId="2" applyFont="1" applyBorder="1" applyAlignment="1" applyProtection="1">
      <alignment horizontal="left" vertical="center" wrapText="1"/>
      <protection locked="0"/>
    </xf>
    <xf numFmtId="9" fontId="4" fillId="0" borderId="47" xfId="2" applyFont="1" applyBorder="1" applyAlignment="1" applyProtection="1">
      <alignment horizontal="left" vertical="center" wrapText="1"/>
      <protection locked="0"/>
    </xf>
    <xf numFmtId="3" fontId="4" fillId="0" borderId="38" xfId="1" applyNumberFormat="1" applyFont="1" applyBorder="1" applyAlignment="1" applyProtection="1">
      <alignment horizontal="center" vertical="center" wrapText="1"/>
      <protection locked="0"/>
    </xf>
    <xf numFmtId="3" fontId="4" fillId="0" borderId="40" xfId="1" applyNumberFormat="1" applyFont="1" applyBorder="1" applyAlignment="1" applyProtection="1">
      <alignment horizontal="center" vertical="center" wrapText="1"/>
      <protection locked="0"/>
    </xf>
    <xf numFmtId="3" fontId="4" fillId="0" borderId="47" xfId="1" applyNumberFormat="1" applyFont="1" applyBorder="1" applyAlignment="1" applyProtection="1">
      <alignment horizontal="center" vertical="center" wrapText="1"/>
      <protection locked="0"/>
    </xf>
    <xf numFmtId="0" fontId="20" fillId="2" borderId="2" xfId="0" applyFont="1" applyFill="1" applyBorder="1" applyAlignment="1">
      <alignment horizontal="center" vertical="center" wrapText="1"/>
    </xf>
    <xf numFmtId="0" fontId="20" fillId="2" borderId="27" xfId="0" applyFont="1" applyFill="1" applyBorder="1" applyAlignment="1">
      <alignment horizontal="center" vertical="center" wrapText="1"/>
    </xf>
    <xf numFmtId="0" fontId="20" fillId="2" borderId="5" xfId="0" applyFont="1" applyFill="1" applyBorder="1" applyAlignment="1">
      <alignment horizontal="center" vertical="center" wrapText="1"/>
    </xf>
    <xf numFmtId="0" fontId="29" fillId="0" borderId="18" xfId="0" applyFont="1" applyBorder="1" applyAlignment="1">
      <alignment horizontal="left" vertical="top" wrapText="1"/>
    </xf>
    <xf numFmtId="0" fontId="29" fillId="0" borderId="57" xfId="0" applyFont="1" applyBorder="1" applyAlignment="1">
      <alignment horizontal="left" vertical="top" wrapText="1"/>
    </xf>
    <xf numFmtId="0" fontId="29" fillId="0" borderId="58" xfId="0" applyFont="1" applyBorder="1" applyAlignment="1">
      <alignment horizontal="left" vertical="top" wrapText="1"/>
    </xf>
    <xf numFmtId="0" fontId="17" fillId="7" borderId="2" xfId="0" applyFont="1" applyFill="1" applyBorder="1" applyAlignment="1">
      <alignment horizontal="center" vertical="center" wrapText="1"/>
    </xf>
    <xf numFmtId="0" fontId="17" fillId="7" borderId="27" xfId="0" applyFont="1" applyFill="1" applyBorder="1" applyAlignment="1">
      <alignment horizontal="center" vertical="center" wrapText="1"/>
    </xf>
    <xf numFmtId="0" fontId="17" fillId="7" borderId="5" xfId="0" applyFont="1" applyFill="1" applyBorder="1" applyAlignment="1">
      <alignment horizontal="center" vertical="center" wrapText="1"/>
    </xf>
    <xf numFmtId="0" fontId="17" fillId="6" borderId="2" xfId="0" applyFont="1" applyFill="1" applyBorder="1" applyAlignment="1">
      <alignment horizontal="center" vertical="center" wrapText="1"/>
    </xf>
    <xf numFmtId="0" fontId="17" fillId="6" borderId="27" xfId="0" applyFont="1" applyFill="1" applyBorder="1" applyAlignment="1">
      <alignment horizontal="center" vertical="center" wrapText="1"/>
    </xf>
    <xf numFmtId="0" fontId="17" fillId="6" borderId="5" xfId="0" applyFont="1" applyFill="1" applyBorder="1" applyAlignment="1">
      <alignment horizontal="center" vertical="center" wrapText="1"/>
    </xf>
    <xf numFmtId="0" fontId="17" fillId="8" borderId="2" xfId="0" applyFont="1" applyFill="1" applyBorder="1" applyAlignment="1">
      <alignment horizontal="center" vertical="center" wrapText="1"/>
    </xf>
    <xf numFmtId="0" fontId="17" fillId="8" borderId="27" xfId="0" applyFont="1" applyFill="1" applyBorder="1" applyAlignment="1">
      <alignment horizontal="center" vertical="center" wrapText="1"/>
    </xf>
    <xf numFmtId="0" fontId="17" fillId="8" borderId="5" xfId="0" applyFont="1" applyFill="1" applyBorder="1" applyAlignment="1">
      <alignment horizontal="center" vertical="center" wrapText="1"/>
    </xf>
    <xf numFmtId="0" fontId="17" fillId="5" borderId="2" xfId="0" applyFont="1" applyFill="1" applyBorder="1" applyAlignment="1">
      <alignment horizontal="center" vertical="center" wrapText="1"/>
    </xf>
    <xf numFmtId="0" fontId="17" fillId="5" borderId="27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4" fillId="0" borderId="37" xfId="2" applyNumberFormat="1" applyFont="1" applyBorder="1" applyAlignment="1" applyProtection="1">
      <alignment horizontal="left" vertical="center" wrapText="1"/>
      <protection locked="0"/>
    </xf>
    <xf numFmtId="0" fontId="4" fillId="0" borderId="35" xfId="2" applyNumberFormat="1" applyFont="1" applyBorder="1" applyAlignment="1" applyProtection="1">
      <alignment horizontal="left" vertical="center" wrapText="1"/>
      <protection locked="0"/>
    </xf>
    <xf numFmtId="0" fontId="4" fillId="0" borderId="33" xfId="2" applyNumberFormat="1" applyFont="1" applyBorder="1" applyAlignment="1" applyProtection="1">
      <alignment horizontal="left" vertical="center" wrapText="1"/>
      <protection locked="0"/>
    </xf>
    <xf numFmtId="0" fontId="4" fillId="0" borderId="34" xfId="2" applyNumberFormat="1" applyFont="1" applyBorder="1" applyAlignment="1" applyProtection="1">
      <alignment horizontal="left" vertical="center" wrapText="1"/>
      <protection locked="0"/>
    </xf>
    <xf numFmtId="0" fontId="4" fillId="0" borderId="38" xfId="2" applyNumberFormat="1" applyFont="1" applyBorder="1" applyAlignment="1" applyProtection="1">
      <alignment horizontal="left" vertical="center" wrapText="1"/>
      <protection locked="0"/>
    </xf>
    <xf numFmtId="0" fontId="4" fillId="0" borderId="47" xfId="2" applyNumberFormat="1" applyFont="1" applyBorder="1" applyAlignment="1" applyProtection="1">
      <alignment horizontal="left" vertical="center" wrapText="1"/>
      <protection locked="0"/>
    </xf>
    <xf numFmtId="3" fontId="4" fillId="0" borderId="44" xfId="1" applyNumberFormat="1" applyFont="1" applyBorder="1" applyAlignment="1" applyProtection="1">
      <alignment horizontal="center" vertical="center" wrapText="1"/>
      <protection locked="0"/>
    </xf>
    <xf numFmtId="3" fontId="4" fillId="0" borderId="45" xfId="1" applyNumberFormat="1" applyFont="1" applyBorder="1" applyAlignment="1" applyProtection="1">
      <alignment horizontal="center" vertical="center" wrapText="1"/>
      <protection locked="0"/>
    </xf>
    <xf numFmtId="3" fontId="4" fillId="0" borderId="46" xfId="1" applyNumberFormat="1" applyFont="1" applyBorder="1" applyAlignment="1" applyProtection="1">
      <alignment horizontal="center" vertical="center" wrapText="1"/>
      <protection locked="0"/>
    </xf>
    <xf numFmtId="0" fontId="22" fillId="0" borderId="2" xfId="0" applyFont="1" applyBorder="1" applyAlignment="1">
      <alignment horizontal="left" vertical="top" wrapText="1"/>
    </xf>
    <xf numFmtId="0" fontId="22" fillId="0" borderId="27" xfId="0" applyFont="1" applyBorder="1" applyAlignment="1">
      <alignment horizontal="left" vertical="top" wrapText="1"/>
    </xf>
    <xf numFmtId="0" fontId="22" fillId="0" borderId="5" xfId="0" applyFont="1" applyBorder="1" applyAlignment="1">
      <alignment horizontal="left" vertical="top" wrapText="1"/>
    </xf>
    <xf numFmtId="9" fontId="19" fillId="2" borderId="2" xfId="0" applyNumberFormat="1" applyFont="1" applyFill="1" applyBorder="1" applyAlignment="1">
      <alignment horizontal="center" vertical="center" wrapText="1"/>
    </xf>
    <xf numFmtId="9" fontId="19" fillId="2" borderId="5" xfId="0" applyNumberFormat="1" applyFont="1" applyFill="1" applyBorder="1" applyAlignment="1">
      <alignment horizontal="center" vertical="center" wrapText="1"/>
    </xf>
    <xf numFmtId="0" fontId="20" fillId="5" borderId="2" xfId="0" applyFont="1" applyFill="1" applyBorder="1" applyAlignment="1">
      <alignment horizontal="center" vertical="center" wrapText="1"/>
    </xf>
    <xf numFmtId="0" fontId="20" fillId="5" borderId="27" xfId="0" applyFont="1" applyFill="1" applyBorder="1" applyAlignment="1">
      <alignment horizontal="center" vertical="center" wrapText="1"/>
    </xf>
    <xf numFmtId="0" fontId="20" fillId="5" borderId="5" xfId="0" applyFont="1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/>
    </xf>
    <xf numFmtId="0" fontId="18" fillId="3" borderId="27" xfId="0" applyFont="1" applyFill="1" applyBorder="1" applyAlignment="1">
      <alignment horizontal="center" vertical="center"/>
    </xf>
    <xf numFmtId="0" fontId="18" fillId="3" borderId="5" xfId="0" applyFont="1" applyFill="1" applyBorder="1" applyAlignment="1">
      <alignment horizontal="center" vertical="center"/>
    </xf>
    <xf numFmtId="0" fontId="13" fillId="0" borderId="25" xfId="0" applyFont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top" wrapText="1"/>
    </xf>
    <xf numFmtId="0" fontId="13" fillId="0" borderId="26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top" wrapText="1"/>
    </xf>
    <xf numFmtId="0" fontId="13" fillId="0" borderId="27" xfId="0" applyFont="1" applyBorder="1" applyAlignment="1">
      <alignment horizontal="center" vertical="top" wrapText="1"/>
    </xf>
    <xf numFmtId="0" fontId="13" fillId="0" borderId="5" xfId="0" applyFont="1" applyBorder="1" applyAlignment="1">
      <alignment horizontal="center" vertical="top" wrapText="1"/>
    </xf>
    <xf numFmtId="0" fontId="20" fillId="8" borderId="2" xfId="0" applyFont="1" applyFill="1" applyBorder="1" applyAlignment="1">
      <alignment horizontal="center" vertical="center" wrapText="1"/>
    </xf>
    <xf numFmtId="0" fontId="20" fillId="8" borderId="27" xfId="0" applyFont="1" applyFill="1" applyBorder="1" applyAlignment="1">
      <alignment horizontal="center" vertical="center" wrapText="1"/>
    </xf>
    <xf numFmtId="0" fontId="20" fillId="8" borderId="5" xfId="0" applyFont="1" applyFill="1" applyBorder="1" applyAlignment="1">
      <alignment horizontal="center" vertical="center" wrapText="1"/>
    </xf>
    <xf numFmtId="0" fontId="6" fillId="5" borderId="2" xfId="2" applyNumberFormat="1" applyFont="1" applyFill="1" applyBorder="1" applyAlignment="1">
      <alignment horizontal="left" vertical="center" wrapText="1" indent="1"/>
    </xf>
    <xf numFmtId="0" fontId="6" fillId="5" borderId="27" xfId="2" applyNumberFormat="1" applyFont="1" applyFill="1" applyBorder="1" applyAlignment="1">
      <alignment horizontal="left" vertical="center" wrapText="1" indent="1"/>
    </xf>
    <xf numFmtId="0" fontId="6" fillId="5" borderId="54" xfId="2" applyNumberFormat="1" applyFont="1" applyFill="1" applyBorder="1" applyAlignment="1">
      <alignment horizontal="left" vertical="center" wrapText="1" indent="1"/>
    </xf>
    <xf numFmtId="0" fontId="20" fillId="7" borderId="2" xfId="0" applyFont="1" applyFill="1" applyBorder="1" applyAlignment="1">
      <alignment horizontal="center" vertical="center" wrapText="1"/>
    </xf>
    <xf numFmtId="0" fontId="20" fillId="7" borderId="27" xfId="0" applyFont="1" applyFill="1" applyBorder="1" applyAlignment="1">
      <alignment horizontal="center" vertical="center" wrapText="1"/>
    </xf>
    <xf numFmtId="0" fontId="20" fillId="7" borderId="5" xfId="0" applyFont="1" applyFill="1" applyBorder="1" applyAlignment="1">
      <alignment horizontal="center" vertical="center" wrapText="1"/>
    </xf>
    <xf numFmtId="0" fontId="20" fillId="6" borderId="2" xfId="0" applyFont="1" applyFill="1" applyBorder="1" applyAlignment="1">
      <alignment horizontal="center" vertical="center" wrapText="1"/>
    </xf>
    <xf numFmtId="0" fontId="20" fillId="6" borderId="27" xfId="0" applyFont="1" applyFill="1" applyBorder="1" applyAlignment="1">
      <alignment horizontal="center" vertical="center" wrapText="1"/>
    </xf>
    <xf numFmtId="0" fontId="20" fillId="6" borderId="5" xfId="0" applyFont="1" applyFill="1" applyBorder="1" applyAlignment="1">
      <alignment horizontal="center" vertical="center" wrapText="1"/>
    </xf>
    <xf numFmtId="0" fontId="38" fillId="10" borderId="2" xfId="0" applyFont="1" applyFill="1" applyBorder="1" applyAlignment="1">
      <alignment horizontal="center" vertical="center"/>
    </xf>
    <xf numFmtId="0" fontId="38" fillId="10" borderId="27" xfId="0" applyFont="1" applyFill="1" applyBorder="1" applyAlignment="1">
      <alignment horizontal="center" vertical="center"/>
    </xf>
    <xf numFmtId="0" fontId="38" fillId="10" borderId="5" xfId="0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 wrapText="1"/>
    </xf>
    <xf numFmtId="164" fontId="6" fillId="2" borderId="5" xfId="2" applyNumberFormat="1" applyFont="1" applyFill="1" applyBorder="1" applyAlignment="1">
      <alignment horizontal="center" vertical="center" wrapText="1"/>
    </xf>
    <xf numFmtId="0" fontId="6" fillId="4" borderId="25" xfId="2" applyNumberFormat="1" applyFont="1" applyFill="1" applyBorder="1" applyAlignment="1">
      <alignment horizontal="center" vertical="center" wrapText="1"/>
    </xf>
    <xf numFmtId="0" fontId="6" fillId="4" borderId="26" xfId="2" applyNumberFormat="1" applyFont="1" applyFill="1" applyBorder="1" applyAlignment="1">
      <alignment horizontal="center" vertical="center" wrapText="1"/>
    </xf>
    <xf numFmtId="4" fontId="6" fillId="3" borderId="6" xfId="0" applyNumberFormat="1" applyFont="1" applyFill="1" applyBorder="1" applyAlignment="1">
      <alignment horizontal="center" vertical="center"/>
    </xf>
    <xf numFmtId="4" fontId="6" fillId="3" borderId="29" xfId="0" applyNumberFormat="1" applyFont="1" applyFill="1" applyBorder="1" applyAlignment="1">
      <alignment horizontal="center" vertical="center"/>
    </xf>
    <xf numFmtId="0" fontId="27" fillId="15" borderId="2" xfId="0" applyFont="1" applyFill="1" applyBorder="1" applyAlignment="1">
      <alignment horizontal="center" vertical="center"/>
    </xf>
    <xf numFmtId="0" fontId="27" fillId="15" borderId="27" xfId="0" applyFont="1" applyFill="1" applyBorder="1" applyAlignment="1">
      <alignment horizontal="center" vertical="center"/>
    </xf>
    <xf numFmtId="0" fontId="27" fillId="15" borderId="5" xfId="0" applyFont="1" applyFill="1" applyBorder="1" applyAlignment="1">
      <alignment horizontal="center" vertical="center"/>
    </xf>
    <xf numFmtId="0" fontId="35" fillId="14" borderId="1" xfId="0" applyFont="1" applyFill="1" applyBorder="1" applyAlignment="1">
      <alignment horizontal="center" vertical="center"/>
    </xf>
    <xf numFmtId="0" fontId="35" fillId="14" borderId="29" xfId="0" applyFont="1" applyFill="1" applyBorder="1" applyAlignment="1">
      <alignment horizontal="center" vertical="center"/>
    </xf>
    <xf numFmtId="0" fontId="35" fillId="14" borderId="0" xfId="0" applyFont="1" applyFill="1" applyAlignment="1">
      <alignment horizontal="center" vertical="center"/>
    </xf>
    <xf numFmtId="0" fontId="35" fillId="14" borderId="52" xfId="0" applyFont="1" applyFill="1" applyBorder="1" applyAlignment="1">
      <alignment horizontal="center" vertical="center"/>
    </xf>
    <xf numFmtId="0" fontId="35" fillId="14" borderId="9" xfId="0" applyFont="1" applyFill="1" applyBorder="1" applyAlignment="1">
      <alignment horizontal="center" vertical="center"/>
    </xf>
    <xf numFmtId="0" fontId="35" fillId="14" borderId="26" xfId="0" applyFont="1" applyFill="1" applyBorder="1" applyAlignment="1">
      <alignment horizontal="center" vertical="center"/>
    </xf>
    <xf numFmtId="0" fontId="0" fillId="14" borderId="6" xfId="0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/>
    </xf>
    <xf numFmtId="0" fontId="0" fillId="14" borderId="19" xfId="0" applyFill="1" applyBorder="1" applyAlignment="1">
      <alignment horizontal="center" vertical="center"/>
    </xf>
    <xf numFmtId="0" fontId="0" fillId="14" borderId="0" xfId="0" applyFill="1" applyAlignment="1">
      <alignment horizontal="center" vertical="center"/>
    </xf>
    <xf numFmtId="0" fontId="0" fillId="14" borderId="25" xfId="0" applyFill="1" applyBorder="1" applyAlignment="1">
      <alignment horizontal="center" vertical="center"/>
    </xf>
    <xf numFmtId="0" fontId="0" fillId="14" borderId="9" xfId="0" applyFill="1" applyBorder="1" applyAlignment="1">
      <alignment horizontal="center" vertical="center"/>
    </xf>
    <xf numFmtId="165" fontId="40" fillId="18" borderId="18" xfId="0" applyNumberFormat="1" applyFont="1" applyFill="1" applyBorder="1" applyAlignment="1">
      <alignment horizontal="center"/>
    </xf>
    <xf numFmtId="165" fontId="40" fillId="18" borderId="58" xfId="0" applyNumberFormat="1" applyFont="1" applyFill="1" applyBorder="1" applyAlignment="1">
      <alignment horizontal="center"/>
    </xf>
    <xf numFmtId="0" fontId="41" fillId="20" borderId="6" xfId="0" applyFont="1" applyFill="1" applyBorder="1" applyAlignment="1">
      <alignment horizontal="center" vertical="center"/>
    </xf>
    <xf numFmtId="0" fontId="41" fillId="20" borderId="29" xfId="0" applyFont="1" applyFill="1" applyBorder="1" applyAlignment="1">
      <alignment horizontal="center" vertical="center"/>
    </xf>
    <xf numFmtId="0" fontId="41" fillId="20" borderId="25" xfId="0" applyFont="1" applyFill="1" applyBorder="1" applyAlignment="1">
      <alignment horizontal="center" vertical="center"/>
    </xf>
    <xf numFmtId="0" fontId="41" fillId="20" borderId="26" xfId="0" applyFont="1" applyFill="1" applyBorder="1" applyAlignment="1">
      <alignment horizontal="center" vertical="center"/>
    </xf>
    <xf numFmtId="6" fontId="42" fillId="20" borderId="18" xfId="0" applyNumberFormat="1" applyFont="1" applyFill="1" applyBorder="1" applyAlignment="1">
      <alignment horizontal="center" vertical="center"/>
    </xf>
    <xf numFmtId="6" fontId="42" fillId="20" borderId="58" xfId="0" applyNumberFormat="1" applyFont="1" applyFill="1" applyBorder="1" applyAlignment="1">
      <alignment horizontal="center" vertical="center"/>
    </xf>
    <xf numFmtId="6" fontId="43" fillId="15" borderId="18" xfId="0" applyNumberFormat="1" applyFont="1" applyFill="1" applyBorder="1" applyAlignment="1">
      <alignment horizontal="center" vertical="center"/>
    </xf>
    <xf numFmtId="6" fontId="43" fillId="15" borderId="58" xfId="0" applyNumberFormat="1" applyFont="1" applyFill="1" applyBorder="1" applyAlignment="1">
      <alignment horizontal="center" vertical="center"/>
    </xf>
    <xf numFmtId="0" fontId="39" fillId="18" borderId="18" xfId="0" applyFont="1" applyFill="1" applyBorder="1" applyAlignment="1">
      <alignment horizontal="center" vertical="center" wrapText="1"/>
    </xf>
    <xf numFmtId="0" fontId="39" fillId="18" borderId="58" xfId="0" applyFont="1" applyFill="1" applyBorder="1" applyAlignment="1">
      <alignment horizontal="center" vertical="center" wrapText="1"/>
    </xf>
    <xf numFmtId="0" fontId="39" fillId="18" borderId="6" xfId="0" applyFont="1" applyFill="1" applyBorder="1" applyAlignment="1">
      <alignment horizontal="center" vertical="center" wrapText="1"/>
    </xf>
    <xf numFmtId="0" fontId="39" fillId="18" borderId="1" xfId="0" applyFont="1" applyFill="1" applyBorder="1" applyAlignment="1">
      <alignment horizontal="center" vertical="center" wrapText="1"/>
    </xf>
    <xf numFmtId="0" fontId="39" fillId="18" borderId="25" xfId="0" applyFont="1" applyFill="1" applyBorder="1" applyAlignment="1">
      <alignment horizontal="center" vertical="center" wrapText="1"/>
    </xf>
    <xf numFmtId="0" fontId="39" fillId="18" borderId="9" xfId="0" applyFont="1" applyFill="1" applyBorder="1" applyAlignment="1">
      <alignment horizontal="center" vertical="center" wrapText="1"/>
    </xf>
    <xf numFmtId="0" fontId="39" fillId="18" borderId="6" xfId="0" applyFont="1" applyFill="1" applyBorder="1" applyAlignment="1">
      <alignment horizontal="center" wrapText="1"/>
    </xf>
    <xf numFmtId="0" fontId="39" fillId="18" borderId="1" xfId="0" applyFont="1" applyFill="1" applyBorder="1" applyAlignment="1">
      <alignment horizontal="center" wrapText="1"/>
    </xf>
    <xf numFmtId="0" fontId="39" fillId="18" borderId="25" xfId="0" applyFont="1" applyFill="1" applyBorder="1" applyAlignment="1">
      <alignment horizontal="center" wrapText="1"/>
    </xf>
    <xf numFmtId="0" fontId="39" fillId="18" borderId="9" xfId="0" applyFont="1" applyFill="1" applyBorder="1" applyAlignment="1">
      <alignment horizontal="center" wrapText="1"/>
    </xf>
    <xf numFmtId="0" fontId="39" fillId="18" borderId="18" xfId="0" applyFont="1" applyFill="1" applyBorder="1" applyAlignment="1">
      <alignment horizontal="center" wrapText="1"/>
    </xf>
    <xf numFmtId="0" fontId="39" fillId="18" borderId="58" xfId="0" applyFont="1" applyFill="1" applyBorder="1" applyAlignment="1">
      <alignment horizontal="center" wrapText="1"/>
    </xf>
    <xf numFmtId="0" fontId="39" fillId="20" borderId="6" xfId="0" applyFont="1" applyFill="1" applyBorder="1" applyAlignment="1">
      <alignment horizontal="center"/>
    </xf>
    <xf numFmtId="0" fontId="39" fillId="20" borderId="29" xfId="0" applyFont="1" applyFill="1" applyBorder="1" applyAlignment="1">
      <alignment horizontal="center"/>
    </xf>
    <xf numFmtId="0" fontId="39" fillId="20" borderId="25" xfId="0" applyFont="1" applyFill="1" applyBorder="1" applyAlignment="1">
      <alignment horizontal="center"/>
    </xf>
    <xf numFmtId="0" fontId="39" fillId="20" borderId="26" xfId="0" applyFont="1" applyFill="1" applyBorder="1" applyAlignment="1">
      <alignment horizontal="center"/>
    </xf>
    <xf numFmtId="6" fontId="40" fillId="20" borderId="18" xfId="0" applyNumberFormat="1" applyFont="1" applyFill="1" applyBorder="1" applyAlignment="1">
      <alignment horizontal="center"/>
    </xf>
    <xf numFmtId="6" fontId="40" fillId="20" borderId="58" xfId="0" applyNumberFormat="1" applyFont="1" applyFill="1" applyBorder="1" applyAlignment="1">
      <alignment horizontal="center"/>
    </xf>
    <xf numFmtId="6" fontId="43" fillId="15" borderId="18" xfId="0" applyNumberFormat="1" applyFont="1" applyFill="1" applyBorder="1" applyAlignment="1">
      <alignment horizontal="center"/>
    </xf>
    <xf numFmtId="6" fontId="43" fillId="15" borderId="58" xfId="0" applyNumberFormat="1" applyFont="1" applyFill="1" applyBorder="1" applyAlignment="1">
      <alignment horizontal="center"/>
    </xf>
  </cellXfs>
  <cellStyles count="5">
    <cellStyle name="Comma" xfId="1" builtinId="3"/>
    <cellStyle name="Currency" xfId="3" builtinId="4"/>
    <cellStyle name="Hyperlink" xfId="4" builtinId="8"/>
    <cellStyle name="Normal" xfId="0" builtinId="0"/>
    <cellStyle name="Percent" xfId="2" builtinId="5"/>
  </cellStyles>
  <dxfs count="73"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rgb="FF339966"/>
        </patternFill>
      </fill>
    </dxf>
    <dxf>
      <fill>
        <patternFill>
          <bgColor rgb="FF339966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rgb="FFDBDBDB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rgb="FFDBDBDB"/>
        </patternFill>
      </fill>
    </dxf>
  </dxfs>
  <tableStyles count="0" defaultTableStyle="TableStyleMedium2" defaultPivotStyle="PivotStyleLight16"/>
  <colors>
    <mruColors>
      <color rgb="FF174255"/>
      <color rgb="FFFFFFCC"/>
      <color rgb="FFC59C5E"/>
      <color rgb="FFFFFF66"/>
      <color rgb="FF613AB0"/>
      <color rgb="FF7D7D7D"/>
      <color rgb="FFF6BB00"/>
      <color rgb="FF6B40C0"/>
      <color rgb="FF57349C"/>
      <color rgb="FF0097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45052124333858E-2"/>
          <c:y val="2.0381078319408545E-2"/>
          <c:w val="0.9572088532646551"/>
          <c:h val="0.9552162849872774"/>
        </c:manualLayout>
      </c:layout>
      <c:scatterChart>
        <c:scatterStyle val="lineMarker"/>
        <c:varyColors val="0"/>
        <c:ser>
          <c:idx val="2"/>
          <c:order val="2"/>
          <c:tx>
            <c:strRef>
              <c:f>'5-Solution Map'!$E$38</c:f>
              <c:strCache>
                <c:ptCount val="1"/>
                <c:pt idx="0">
                  <c:v>Overall Score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38100">
                <a:solidFill>
                  <a:schemeClr val="bg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'5-Solution Map'!$B$39:$B$42</c:f>
              <c:strCache>
                <c:ptCount val="4"/>
                <c:pt idx="0">
                  <c:v>Nice</c:v>
                </c:pt>
                <c:pt idx="1">
                  <c:v>Zoom</c:v>
                </c:pt>
                <c:pt idx="2">
                  <c:v>TalkDesk </c:v>
                </c:pt>
                <c:pt idx="3">
                  <c:v>#REF!</c:v>
                </c:pt>
              </c:strCache>
            </c:strRef>
          </c:xVal>
          <c:yVal>
            <c:numRef>
              <c:f>'5-Solution Map'!$E$39:$E$42</c:f>
              <c:numCache>
                <c:formatCode>General</c:formatCode>
                <c:ptCount val="4"/>
                <c:pt idx="0">
                  <c:v>11.8</c:v>
                </c:pt>
                <c:pt idx="1">
                  <c:v>11.8</c:v>
                </c:pt>
                <c:pt idx="2">
                  <c:v>12.5</c:v>
                </c:pt>
                <c:pt idx="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8C6-4722-A675-111268EDBA7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axId val="1303273808"/>
        <c:axId val="1303275472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'5-Solution Map'!$C$38</c15:sqref>
                        </c15:formulaRef>
                      </c:ext>
                    </c:extLst>
                    <c:strCache>
                      <c:ptCount val="1"/>
                      <c:pt idx="0">
                        <c:v>Vendor Score</c:v>
                      </c:pt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xVal>
                  <c:strRef>
                    <c:extLst>
                      <c:ext uri="{02D57815-91ED-43cb-92C2-25804820EDAC}">
                        <c15:formulaRef>
                          <c15:sqref>'5-Solution Map'!$B$39:$B$42</c15:sqref>
                        </c15:formulaRef>
                      </c:ext>
                    </c:extLst>
                    <c:strCache>
                      <c:ptCount val="4"/>
                      <c:pt idx="0">
                        <c:v>Nice</c:v>
                      </c:pt>
                      <c:pt idx="1">
                        <c:v>Zoom</c:v>
                      </c:pt>
                      <c:pt idx="2">
                        <c:v>TalkDesk </c:v>
                      </c:pt>
                      <c:pt idx="3">
                        <c:v>#REF!</c:v>
                      </c:pt>
                    </c:strCache>
                  </c:strRef>
                </c:xVal>
                <c:yVal>
                  <c:numRef>
                    <c:extLst>
                      <c:ext uri="{02D57815-91ED-43cb-92C2-25804820EDAC}">
                        <c15:formulaRef>
                          <c15:sqref>'5-Solution Map'!$C$39:$C$42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0-E8C6-4722-A675-111268EDBA73}"/>
                  </c:ext>
                </c:extLst>
              </c15:ser>
            </c15:filteredScatterSeries>
            <c15:filteredScatte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'5-Solution Map'!$D$38</c15:sqref>
                        </c15:formulaRef>
                      </c:ext>
                    </c:extLst>
                    <c:strCache>
                      <c:ptCount val="1"/>
                      <c:pt idx="0">
                        <c:v>Product Score</c:v>
                      </c:pt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xVal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'5-Solution Map'!$B$39:$B$42</c15:sqref>
                        </c15:formulaRef>
                      </c:ext>
                    </c:extLst>
                    <c:strCache>
                      <c:ptCount val="4"/>
                      <c:pt idx="0">
                        <c:v>Nice</c:v>
                      </c:pt>
                      <c:pt idx="1">
                        <c:v>Zoom</c:v>
                      </c:pt>
                      <c:pt idx="2">
                        <c:v>TalkDesk </c:v>
                      </c:pt>
                      <c:pt idx="3">
                        <c:v>#REF!</c:v>
                      </c:pt>
                    </c:strCache>
                  </c:str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'5-Solution Map'!$D$39:$D$42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11.8</c:v>
                      </c:pt>
                      <c:pt idx="1">
                        <c:v>11.8</c:v>
                      </c:pt>
                      <c:pt idx="2">
                        <c:v>12.5</c:v>
                      </c:pt>
                      <c:pt idx="3">
                        <c:v>0</c:v>
                      </c:pt>
                    </c:numCache>
                  </c:numRef>
                </c:y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E8C6-4722-A675-111268EDBA73}"/>
                  </c:ext>
                </c:extLst>
              </c15:ser>
            </c15:filteredScatterSeries>
          </c:ext>
        </c:extLst>
      </c:scatterChart>
      <c:valAx>
        <c:axId val="130327380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03275472"/>
        <c:crosses val="autoZero"/>
        <c:crossBetween val="midCat"/>
      </c:valAx>
      <c:valAx>
        <c:axId val="1303275472"/>
        <c:scaling>
          <c:orientation val="minMax"/>
          <c:min val="3"/>
        </c:scaling>
        <c:delete val="1"/>
        <c:axPos val="l"/>
        <c:numFmt formatCode="General" sourceLinked="1"/>
        <c:majorTickMark val="out"/>
        <c:minorTickMark val="none"/>
        <c:tickLblPos val="nextTo"/>
        <c:crossAx val="13032738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blipFill>
      <a:blip xmlns:r="http://schemas.openxmlformats.org/officeDocument/2006/relationships" r:embed="rId3"/>
      <a:stretch>
        <a:fillRect/>
      </a:stretch>
    </a:blip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360588</xdr:colOff>
      <xdr:row>0</xdr:row>
      <xdr:rowOff>213633</xdr:rowOff>
    </xdr:from>
    <xdr:to>
      <xdr:col>1</xdr:col>
      <xdr:colOff>2837694</xdr:colOff>
      <xdr:row>0</xdr:row>
      <xdr:rowOff>688206</xdr:rowOff>
    </xdr:to>
    <xdr:pic>
      <xdr:nvPicPr>
        <xdr:cNvPr id="10" name="Picture 4">
          <a:extLst>
            <a:ext uri="{FF2B5EF4-FFF2-40B4-BE49-F238E27FC236}">
              <a16:creationId xmlns:a16="http://schemas.microsoft.com/office/drawing/2014/main" id="{9EC733DE-862C-4BA0-80D2-AA9008402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577065" y="213633"/>
          <a:ext cx="2477106" cy="474573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436050</xdr:colOff>
      <xdr:row>1</xdr:row>
      <xdr:rowOff>79905</xdr:rowOff>
    </xdr:from>
    <xdr:to>
      <xdr:col>7</xdr:col>
      <xdr:colOff>517507</xdr:colOff>
      <xdr:row>1</xdr:row>
      <xdr:rowOff>357962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3A2942A1-50FA-4DA5-884B-CDB8A46848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7190141" y="157837"/>
          <a:ext cx="1518866" cy="278057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364235</xdr:colOff>
      <xdr:row>1</xdr:row>
      <xdr:rowOff>26195</xdr:rowOff>
    </xdr:from>
    <xdr:to>
      <xdr:col>9</xdr:col>
      <xdr:colOff>875339</xdr:colOff>
      <xdr:row>1</xdr:row>
      <xdr:rowOff>296315</xdr:rowOff>
    </xdr:to>
    <xdr:pic>
      <xdr:nvPicPr>
        <xdr:cNvPr id="3" name="Picture 4">
          <a:extLst>
            <a:ext uri="{FF2B5EF4-FFF2-40B4-BE49-F238E27FC236}">
              <a16:creationId xmlns:a16="http://schemas.microsoft.com/office/drawing/2014/main" id="{93EC8B99-291E-408A-ABA5-C5F36704F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8650985" y="228601"/>
          <a:ext cx="1475510" cy="270120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289243</xdr:colOff>
      <xdr:row>1</xdr:row>
      <xdr:rowOff>65012</xdr:rowOff>
    </xdr:from>
    <xdr:to>
      <xdr:col>1</xdr:col>
      <xdr:colOff>1990725</xdr:colOff>
      <xdr:row>1</xdr:row>
      <xdr:rowOff>323849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A73162E1-CAB1-4B96-A209-F815A9E61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517843" y="245987"/>
          <a:ext cx="1701482" cy="258837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11377</xdr:colOff>
      <xdr:row>8</xdr:row>
      <xdr:rowOff>19050</xdr:rowOff>
    </xdr:from>
    <xdr:to>
      <xdr:col>5</xdr:col>
      <xdr:colOff>66675</xdr:colOff>
      <xdr:row>38</xdr:row>
      <xdr:rowOff>178858</xdr:rowOff>
    </xdr:to>
    <xdr:graphicFrame macro="">
      <xdr:nvGraphicFramePr>
        <xdr:cNvPr id="9" name="Chart 1">
          <a:extLst>
            <a:ext uri="{FF2B5EF4-FFF2-40B4-BE49-F238E27FC236}">
              <a16:creationId xmlns:a16="http://schemas.microsoft.com/office/drawing/2014/main" id="{4BD77D6B-44DF-45C9-B58B-CE9E11F523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250850</xdr:colOff>
      <xdr:row>0</xdr:row>
      <xdr:rowOff>171450</xdr:rowOff>
    </xdr:from>
    <xdr:to>
      <xdr:col>1</xdr:col>
      <xdr:colOff>2130399</xdr:colOff>
      <xdr:row>0</xdr:row>
      <xdr:rowOff>531541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1EC1AAE-CC8F-46A4-A440-272813DC82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650900" y="171450"/>
          <a:ext cx="1879549" cy="360091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0.77024</cdr:x>
      <cdr:y>0.93435</cdr:y>
    </cdr:from>
    <cdr:to>
      <cdr:x>0.97497</cdr:x>
      <cdr:y>0.97405</cdr:y>
    </cdr:to>
    <cdr:pic>
      <cdr:nvPicPr>
        <cdr:cNvPr id="5" name="Picture 4">
          <a:extLst xmlns:a="http://schemas.openxmlformats.org/drawingml/2006/main">
            <a:ext uri="{FF2B5EF4-FFF2-40B4-BE49-F238E27FC236}">
              <a16:creationId xmlns:a16="http://schemas.microsoft.com/office/drawing/2014/main" id="{5A8E328E-8ABC-4C63-9043-CBC496B5976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29200" y="5829300"/>
          <a:ext cx="1336725" cy="247650"/>
        </a:xfrm>
        <a:prstGeom xmlns:a="http://schemas.openxmlformats.org/drawingml/2006/main" prst="rect">
          <a:avLst/>
        </a:prstGeom>
      </cdr:spPr>
    </cdr:pic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151510</xdr:colOff>
      <xdr:row>0</xdr:row>
      <xdr:rowOff>161924</xdr:rowOff>
    </xdr:from>
    <xdr:to>
      <xdr:col>0</xdr:col>
      <xdr:colOff>2247900</xdr:colOff>
      <xdr:row>0</xdr:row>
      <xdr:rowOff>561975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25FBEE37-B5A1-A243-8AD2-3B9E03E1DB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151510" y="161924"/>
          <a:ext cx="2096390" cy="400051"/>
        </a:xfrm>
        <a:prstGeom prst="rect">
          <a:avLst/>
        </a:prstGeom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1476376</xdr:colOff>
      <xdr:row>11</xdr:row>
      <xdr:rowOff>133350</xdr:rowOff>
    </xdr:from>
    <xdr:ext cx="7639050" cy="95250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CD571A-C7A4-53F3-6E8D-88BBF39CC128}"/>
            </a:ext>
          </a:extLst>
        </xdr:cNvPr>
        <xdr:cNvSpPr txBox="1"/>
      </xdr:nvSpPr>
      <xdr:spPr>
        <a:xfrm>
          <a:off x="1476376" y="2971800"/>
          <a:ext cx="7639050" cy="952500"/>
        </a:xfrm>
        <a:prstGeom prst="rect">
          <a:avLst/>
        </a:prstGeom>
        <a:solidFill>
          <a:srgbClr val="FFFFCC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200" b="1">
              <a:solidFill>
                <a:srgbClr val="C00000"/>
              </a:solidFill>
            </a:rPr>
            <a:t>Still awaiting updated SOW for Professional Services on CC Project. </a:t>
          </a:r>
        </a:p>
        <a:p>
          <a:endParaRPr lang="en-US" sz="1200" b="1">
            <a:solidFill>
              <a:srgbClr val="C00000"/>
            </a:solidFill>
          </a:endParaRPr>
        </a:p>
        <a:p>
          <a:r>
            <a:rPr lang="en-US" sz="1200" b="1">
              <a:solidFill>
                <a:srgbClr val="C00000"/>
              </a:solidFill>
            </a:rPr>
            <a:t>Spoke with JJ on 10/22 and asked him what we could do to get a discount and or monthly credits to avoid overlap in billing between NICE and TD. Sounds like they will likely offer free months for end of quarter incentive. </a:t>
          </a:r>
        </a:p>
      </xdr:txBody>
    </xdr:sp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Michael Pereira" id="{4C9DD795-3BD3-4B63-B6AA-88B65592E649}" userId="S::mpereira@bpt3.net::ff97043d-cc5b-4ef4-825b-cc0e801ab003" providerId="AD"/>
</personList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K1" dT="2021-03-24T17:00:43.49" personId="{4C9DD795-3BD3-4B63-B6AA-88B65592E649}" id="{27A4EB94-5DD3-4AD9-9640-522B0F50CAD7}">
    <text>Need to add Call Center Feature Section from Saad Version
Need to add Common UCaaS Feature from Saad Version
Need to make answer and Comments fields 4 wide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ccramer@egia.org" TargetMode="External"/><Relationship Id="rId6" Type="http://schemas.microsoft.com/office/2017/10/relationships/threadedComment" Target="../threadedComments/threadedComment1.xm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F67532-202B-4ABB-9FEE-4D60ECFEF66E}">
  <sheetPr>
    <tabColor rgb="FF002060"/>
  </sheetPr>
  <dimension ref="B1:L108"/>
  <sheetViews>
    <sheetView showGridLines="0" zoomScale="80" zoomScaleNormal="80" workbookViewId="0">
      <selection activeCell="B105" sqref="B105"/>
    </sheetView>
  </sheetViews>
  <sheetFormatPr defaultColWidth="9.109375" defaultRowHeight="13.8"/>
  <cols>
    <col min="1" max="1" width="3.33203125" style="2" customWidth="1"/>
    <col min="2" max="2" width="74.44140625" style="1" customWidth="1"/>
    <col min="3" max="4" width="11.33203125" style="9" customWidth="1"/>
    <col min="5" max="5" width="11.33203125" style="23" customWidth="1"/>
    <col min="6" max="9" width="11.33203125" style="2" customWidth="1"/>
    <col min="10" max="10" width="31.33203125" style="2" customWidth="1"/>
    <col min="11" max="11" width="11.44140625" style="2" customWidth="1"/>
    <col min="12" max="12" width="11.33203125" style="2" customWidth="1"/>
    <col min="13" max="16384" width="9.109375" style="2"/>
  </cols>
  <sheetData>
    <row r="1" spans="2:11" ht="66.75" customHeight="1" thickBot="1"/>
    <row r="2" spans="2:11" ht="23.4" thickBot="1">
      <c r="B2" s="287" t="s">
        <v>270</v>
      </c>
      <c r="C2" s="288"/>
      <c r="D2" s="288"/>
      <c r="E2" s="288"/>
      <c r="F2" s="288"/>
      <c r="G2" s="288"/>
      <c r="H2" s="288"/>
      <c r="I2" s="288"/>
      <c r="J2" s="289"/>
    </row>
    <row r="3" spans="2:11" ht="14.4" thickBot="1">
      <c r="B3" s="2"/>
      <c r="C3" s="10"/>
      <c r="D3" s="10"/>
      <c r="E3" s="24"/>
    </row>
    <row r="4" spans="2:11" ht="15">
      <c r="B4" s="44" t="s">
        <v>1</v>
      </c>
      <c r="C4" s="282" t="s">
        <v>2</v>
      </c>
      <c r="D4" s="282"/>
      <c r="E4" s="282"/>
      <c r="F4" s="282"/>
      <c r="G4" s="282" t="s">
        <v>3</v>
      </c>
      <c r="H4" s="282"/>
      <c r="I4" s="282"/>
      <c r="J4" s="283"/>
    </row>
    <row r="5" spans="2:11" ht="15" customHeight="1">
      <c r="B5" s="27" t="s">
        <v>4</v>
      </c>
      <c r="C5" s="269" t="s">
        <v>203</v>
      </c>
      <c r="D5" s="269"/>
      <c r="E5" s="269"/>
      <c r="F5" s="269"/>
      <c r="G5" s="269" t="s">
        <v>204</v>
      </c>
      <c r="H5" s="269"/>
      <c r="I5" s="269"/>
      <c r="J5" s="272"/>
    </row>
    <row r="6" spans="2:11" ht="15" customHeight="1">
      <c r="B6" s="27" t="s">
        <v>5</v>
      </c>
      <c r="C6" s="269" t="s">
        <v>205</v>
      </c>
      <c r="D6" s="269"/>
      <c r="E6" s="269"/>
      <c r="F6" s="269"/>
      <c r="G6" s="285" t="s">
        <v>206</v>
      </c>
      <c r="H6" s="269"/>
      <c r="I6" s="269"/>
      <c r="J6" s="272"/>
    </row>
    <row r="7" spans="2:11" ht="16.05" customHeight="1">
      <c r="B7" s="27" t="s">
        <v>6</v>
      </c>
      <c r="C7" s="269" t="s">
        <v>207</v>
      </c>
      <c r="D7" s="269"/>
      <c r="E7" s="269"/>
      <c r="F7" s="269"/>
      <c r="G7" s="269" t="s">
        <v>208</v>
      </c>
      <c r="H7" s="269"/>
      <c r="I7" s="269"/>
      <c r="J7" s="272"/>
    </row>
    <row r="8" spans="2:11" ht="28.95" customHeight="1">
      <c r="B8" s="27" t="s">
        <v>209</v>
      </c>
      <c r="C8" s="269" t="s">
        <v>210</v>
      </c>
      <c r="D8" s="269"/>
      <c r="E8" s="269"/>
      <c r="F8" s="269"/>
      <c r="G8" s="269" t="s">
        <v>211</v>
      </c>
      <c r="H8" s="269"/>
      <c r="I8" s="269"/>
      <c r="J8" s="272"/>
    </row>
    <row r="9" spans="2:11">
      <c r="B9" s="27" t="s">
        <v>7</v>
      </c>
      <c r="C9" s="269"/>
      <c r="D9" s="269"/>
      <c r="E9" s="269"/>
      <c r="F9" s="269"/>
      <c r="G9" s="269"/>
      <c r="H9" s="269"/>
      <c r="I9" s="269"/>
      <c r="J9" s="272"/>
    </row>
    <row r="10" spans="2:11">
      <c r="B10" s="27" t="s">
        <v>8</v>
      </c>
      <c r="C10" s="269">
        <v>90</v>
      </c>
      <c r="D10" s="269"/>
      <c r="E10" s="269"/>
      <c r="F10" s="269"/>
      <c r="G10" s="269"/>
      <c r="H10" s="269"/>
      <c r="I10" s="269"/>
      <c r="J10" s="272"/>
    </row>
    <row r="11" spans="2:11">
      <c r="B11" s="27" t="s">
        <v>9</v>
      </c>
      <c r="C11" s="269"/>
      <c r="D11" s="269"/>
      <c r="E11" s="269"/>
      <c r="F11" s="269"/>
      <c r="G11" s="269"/>
      <c r="H11" s="269"/>
      <c r="I11" s="269"/>
      <c r="J11" s="272"/>
    </row>
    <row r="12" spans="2:11">
      <c r="B12" s="27" t="s">
        <v>212</v>
      </c>
      <c r="C12" s="269"/>
      <c r="D12" s="269"/>
      <c r="E12" s="269"/>
      <c r="F12" s="269"/>
      <c r="G12" s="269"/>
      <c r="H12" s="269"/>
      <c r="I12" s="269"/>
      <c r="J12" s="272"/>
    </row>
    <row r="13" spans="2:11">
      <c r="B13" s="27" t="s">
        <v>10</v>
      </c>
      <c r="C13" s="269">
        <v>2</v>
      </c>
      <c r="D13" s="269"/>
      <c r="E13" s="269"/>
      <c r="F13" s="269"/>
      <c r="G13" s="269"/>
      <c r="H13" s="269"/>
      <c r="I13" s="269"/>
      <c r="J13" s="272"/>
    </row>
    <row r="14" spans="2:11">
      <c r="B14" s="27" t="s">
        <v>11</v>
      </c>
      <c r="C14" s="269">
        <v>2</v>
      </c>
      <c r="D14" s="269"/>
      <c r="E14" s="269"/>
      <c r="F14" s="269"/>
      <c r="G14" s="269"/>
      <c r="H14" s="269"/>
      <c r="I14" s="269"/>
      <c r="J14" s="272"/>
    </row>
    <row r="15" spans="2:11">
      <c r="B15" s="27" t="s">
        <v>12</v>
      </c>
      <c r="C15" s="269" t="s">
        <v>213</v>
      </c>
      <c r="D15" s="269"/>
      <c r="E15" s="269"/>
      <c r="F15" s="269"/>
      <c r="G15" s="269"/>
      <c r="H15" s="269"/>
      <c r="I15" s="269"/>
      <c r="J15" s="272"/>
    </row>
    <row r="16" spans="2:11" ht="14.25" customHeight="1">
      <c r="B16" s="27" t="s">
        <v>13</v>
      </c>
      <c r="C16" s="269">
        <v>12</v>
      </c>
      <c r="D16" s="269"/>
      <c r="E16" s="269"/>
      <c r="F16" s="269"/>
      <c r="G16" s="269"/>
      <c r="H16" s="269"/>
      <c r="I16" s="269"/>
      <c r="J16" s="272"/>
    </row>
    <row r="17" spans="2:12" ht="14.25" customHeight="1" thickBot="1">
      <c r="B17" s="91" t="s">
        <v>14</v>
      </c>
      <c r="C17" s="284" t="s">
        <v>214</v>
      </c>
      <c r="D17" s="284"/>
      <c r="E17" s="284"/>
      <c r="F17" s="284"/>
      <c r="G17" s="284"/>
      <c r="H17" s="284"/>
      <c r="I17" s="284"/>
      <c r="J17" s="286"/>
    </row>
    <row r="18" spans="2:12" ht="9.75" customHeight="1" thickBot="1">
      <c r="B18" s="12"/>
      <c r="C18" s="13"/>
      <c r="D18" s="13"/>
    </row>
    <row r="19" spans="2:12" ht="14.25" customHeight="1" thickBot="1">
      <c r="B19" s="35" t="s">
        <v>15</v>
      </c>
      <c r="C19" s="104" t="s">
        <v>195</v>
      </c>
      <c r="D19" s="104" t="s">
        <v>196</v>
      </c>
      <c r="E19" s="104" t="s">
        <v>197</v>
      </c>
      <c r="F19" s="104" t="s">
        <v>198</v>
      </c>
      <c r="G19" s="104" t="s">
        <v>199</v>
      </c>
      <c r="H19" s="104" t="s">
        <v>16</v>
      </c>
      <c r="I19" s="104" t="s">
        <v>17</v>
      </c>
      <c r="J19" s="104" t="s">
        <v>18</v>
      </c>
      <c r="K19" s="104" t="s">
        <v>19</v>
      </c>
      <c r="L19" s="104" t="s">
        <v>20</v>
      </c>
    </row>
    <row r="20" spans="2:12">
      <c r="B20" s="3" t="s">
        <v>21</v>
      </c>
      <c r="C20" s="6">
        <v>90</v>
      </c>
      <c r="D20" s="6"/>
      <c r="E20" s="6"/>
      <c r="F20" s="6"/>
      <c r="G20" s="6"/>
      <c r="H20" s="6"/>
      <c r="I20" s="6"/>
      <c r="J20" s="6"/>
      <c r="K20" s="6"/>
      <c r="L20" s="6"/>
    </row>
    <row r="21" spans="2:12">
      <c r="B21" s="19" t="s">
        <v>22</v>
      </c>
      <c r="C21" s="6">
        <v>110</v>
      </c>
      <c r="D21" s="6"/>
      <c r="E21" s="6"/>
      <c r="F21" s="6"/>
      <c r="G21" s="6"/>
      <c r="H21" s="6"/>
      <c r="I21" s="6"/>
      <c r="J21" s="6"/>
      <c r="K21" s="6"/>
      <c r="L21" s="6"/>
    </row>
    <row r="22" spans="2:12">
      <c r="B22" s="19" t="s">
        <v>275</v>
      </c>
      <c r="C22" s="6">
        <v>55</v>
      </c>
      <c r="D22" s="6"/>
      <c r="E22" s="6"/>
      <c r="F22" s="6"/>
      <c r="G22" s="6"/>
      <c r="H22" s="6"/>
      <c r="I22" s="6"/>
      <c r="J22" s="6"/>
      <c r="K22" s="6"/>
      <c r="L22" s="6"/>
    </row>
    <row r="23" spans="2:12">
      <c r="B23" s="19" t="s">
        <v>276</v>
      </c>
      <c r="C23" s="6">
        <v>25</v>
      </c>
      <c r="D23" s="6"/>
      <c r="E23" s="6"/>
      <c r="F23" s="6"/>
      <c r="G23" s="6"/>
      <c r="H23" s="6"/>
      <c r="I23" s="6"/>
      <c r="J23" s="6"/>
      <c r="K23" s="6"/>
      <c r="L23" s="6"/>
    </row>
    <row r="24" spans="2:12">
      <c r="B24" s="19" t="s">
        <v>23</v>
      </c>
      <c r="C24" s="6">
        <v>2</v>
      </c>
      <c r="D24" s="6"/>
      <c r="E24" s="6"/>
      <c r="F24" s="6"/>
      <c r="G24" s="6"/>
      <c r="H24" s="6"/>
      <c r="I24" s="6"/>
      <c r="J24" s="6"/>
      <c r="K24" s="6"/>
      <c r="L24" s="6"/>
    </row>
    <row r="25" spans="2:12">
      <c r="B25" s="5" t="s">
        <v>24</v>
      </c>
      <c r="C25" s="6">
        <v>2</v>
      </c>
      <c r="D25" s="6"/>
      <c r="E25" s="6"/>
      <c r="F25" s="6"/>
      <c r="G25" s="6"/>
      <c r="H25" s="6"/>
      <c r="I25" s="6"/>
      <c r="J25" s="6"/>
      <c r="K25" s="6"/>
      <c r="L25" s="6"/>
    </row>
    <row r="26" spans="2:12">
      <c r="B26" s="5" t="s">
        <v>179</v>
      </c>
      <c r="C26" s="6">
        <v>55</v>
      </c>
      <c r="D26" s="6"/>
      <c r="E26" s="6"/>
      <c r="F26" s="6"/>
      <c r="G26" s="6"/>
      <c r="H26" s="6"/>
      <c r="I26" s="6"/>
      <c r="J26" s="6"/>
      <c r="K26" s="6"/>
      <c r="L26" s="6"/>
    </row>
    <row r="27" spans="2:12">
      <c r="B27" s="210" t="s">
        <v>278</v>
      </c>
      <c r="C27" s="6">
        <v>60</v>
      </c>
      <c r="D27" s="6"/>
      <c r="E27" s="6"/>
      <c r="F27" s="6"/>
      <c r="G27" s="6"/>
      <c r="H27" s="6"/>
      <c r="I27" s="6"/>
      <c r="J27" s="6"/>
      <c r="K27" s="6"/>
      <c r="L27" s="6"/>
    </row>
    <row r="28" spans="2:12">
      <c r="B28" s="210" t="s">
        <v>25</v>
      </c>
      <c r="C28" s="6"/>
      <c r="D28" s="6"/>
      <c r="E28" s="6"/>
      <c r="F28" s="6"/>
      <c r="G28" s="6"/>
      <c r="H28" s="6"/>
      <c r="I28" s="6"/>
      <c r="J28" s="6"/>
      <c r="K28" s="6"/>
      <c r="L28" s="6"/>
    </row>
    <row r="29" spans="2:12">
      <c r="B29" s="210" t="s">
        <v>26</v>
      </c>
      <c r="C29" s="6">
        <v>6</v>
      </c>
      <c r="D29" s="6"/>
      <c r="E29" s="6"/>
      <c r="F29" s="6"/>
      <c r="G29" s="6"/>
      <c r="H29" s="6"/>
      <c r="I29" s="6"/>
      <c r="J29" s="6"/>
      <c r="K29" s="6"/>
      <c r="L29" s="6"/>
    </row>
    <row r="30" spans="2:12" ht="14.4" thickBot="1">
      <c r="B30" s="211" t="s">
        <v>277</v>
      </c>
      <c r="C30" s="16">
        <v>90</v>
      </c>
      <c r="D30" s="16"/>
      <c r="E30" s="16"/>
      <c r="F30" s="16"/>
      <c r="G30" s="16"/>
      <c r="H30" s="16"/>
      <c r="I30" s="16"/>
      <c r="J30" s="16"/>
      <c r="K30" s="16"/>
      <c r="L30" s="16"/>
    </row>
    <row r="31" spans="2:12" ht="8.25" customHeight="1" thickBot="1">
      <c r="B31" s="7"/>
      <c r="C31" s="11"/>
      <c r="D31" s="11"/>
      <c r="E31" s="2"/>
    </row>
    <row r="32" spans="2:12" ht="15">
      <c r="B32" s="44" t="s">
        <v>27</v>
      </c>
      <c r="C32" s="149" t="s">
        <v>28</v>
      </c>
      <c r="D32" s="11"/>
      <c r="E32" s="2"/>
    </row>
    <row r="33" spans="2:10">
      <c r="B33" s="27" t="s">
        <v>29</v>
      </c>
      <c r="C33" s="173"/>
      <c r="D33" s="11"/>
      <c r="E33" s="2"/>
    </row>
    <row r="34" spans="2:10" ht="14.4" thickBot="1">
      <c r="B34" s="91" t="s">
        <v>30</v>
      </c>
      <c r="C34" s="174"/>
      <c r="D34" s="11"/>
      <c r="E34" s="2"/>
    </row>
    <row r="35" spans="2:10" ht="8.25" customHeight="1" thickBot="1">
      <c r="B35" s="7"/>
      <c r="C35" s="11"/>
      <c r="D35" s="11"/>
      <c r="E35" s="2"/>
    </row>
    <row r="36" spans="2:10" ht="15">
      <c r="B36" s="44" t="s">
        <v>31</v>
      </c>
      <c r="C36" s="282" t="s">
        <v>2</v>
      </c>
      <c r="D36" s="282"/>
      <c r="E36" s="282"/>
      <c r="F36" s="282"/>
      <c r="G36" s="282" t="s">
        <v>3</v>
      </c>
      <c r="H36" s="282"/>
      <c r="I36" s="282"/>
      <c r="J36" s="283"/>
    </row>
    <row r="37" spans="2:10">
      <c r="B37" s="27" t="s">
        <v>33</v>
      </c>
      <c r="C37" s="269" t="s">
        <v>215</v>
      </c>
      <c r="D37" s="269"/>
      <c r="E37" s="269"/>
      <c r="F37" s="269"/>
      <c r="G37" s="269" t="s">
        <v>216</v>
      </c>
      <c r="H37" s="269"/>
      <c r="I37" s="269"/>
      <c r="J37" s="272"/>
    </row>
    <row r="38" spans="2:10">
      <c r="B38" s="27" t="s">
        <v>34</v>
      </c>
      <c r="C38" s="269" t="s">
        <v>217</v>
      </c>
      <c r="D38" s="269"/>
      <c r="E38" s="269"/>
      <c r="F38" s="269"/>
      <c r="G38" s="269"/>
      <c r="H38" s="269"/>
      <c r="I38" s="269"/>
      <c r="J38" s="272"/>
    </row>
    <row r="39" spans="2:10" ht="14.25" customHeight="1">
      <c r="B39" s="27" t="s">
        <v>35</v>
      </c>
      <c r="C39" s="269" t="s">
        <v>218</v>
      </c>
      <c r="D39" s="269"/>
      <c r="E39" s="269"/>
      <c r="F39" s="269"/>
      <c r="G39" s="269"/>
      <c r="H39" s="269"/>
      <c r="I39" s="269"/>
      <c r="J39" s="272"/>
    </row>
    <row r="40" spans="2:10" ht="14.25" customHeight="1">
      <c r="B40" s="27" t="s">
        <v>36</v>
      </c>
      <c r="C40" s="269" t="s">
        <v>219</v>
      </c>
      <c r="D40" s="269"/>
      <c r="E40" s="269"/>
      <c r="F40" s="269"/>
      <c r="G40" s="269" t="s">
        <v>220</v>
      </c>
      <c r="H40" s="269"/>
      <c r="I40" s="269"/>
      <c r="J40" s="272"/>
    </row>
    <row r="41" spans="2:10">
      <c r="B41" s="27" t="s">
        <v>37</v>
      </c>
      <c r="C41" s="269" t="s">
        <v>221</v>
      </c>
      <c r="D41" s="269"/>
      <c r="E41" s="269"/>
      <c r="F41" s="269"/>
      <c r="G41" s="269" t="s">
        <v>222</v>
      </c>
      <c r="H41" s="269"/>
      <c r="I41" s="269"/>
      <c r="J41" s="272"/>
    </row>
    <row r="42" spans="2:10">
      <c r="B42" s="27" t="s">
        <v>38</v>
      </c>
      <c r="C42" s="269"/>
      <c r="D42" s="269"/>
      <c r="E42" s="269"/>
      <c r="F42" s="269"/>
      <c r="G42" s="269"/>
      <c r="H42" s="269"/>
      <c r="I42" s="269"/>
      <c r="J42" s="272"/>
    </row>
    <row r="43" spans="2:10" ht="14.25" customHeight="1">
      <c r="B43" s="27" t="s">
        <v>39</v>
      </c>
      <c r="C43" s="269" t="s">
        <v>223</v>
      </c>
      <c r="D43" s="269"/>
      <c r="E43" s="269"/>
      <c r="F43" s="269"/>
      <c r="G43" s="269"/>
      <c r="H43" s="269"/>
      <c r="I43" s="269"/>
      <c r="J43" s="272"/>
    </row>
    <row r="44" spans="2:10">
      <c r="B44" s="27" t="s">
        <v>40</v>
      </c>
      <c r="C44" s="269" t="s">
        <v>224</v>
      </c>
      <c r="D44" s="269"/>
      <c r="E44" s="269"/>
      <c r="F44" s="269"/>
      <c r="G44" s="269"/>
      <c r="H44" s="269"/>
      <c r="I44" s="269"/>
      <c r="J44" s="272"/>
    </row>
    <row r="45" spans="2:10">
      <c r="B45" s="27" t="s">
        <v>41</v>
      </c>
      <c r="C45" s="269" t="s">
        <v>225</v>
      </c>
      <c r="D45" s="269"/>
      <c r="E45" s="269"/>
      <c r="F45" s="269"/>
      <c r="G45" s="269"/>
      <c r="H45" s="269"/>
      <c r="I45" s="269"/>
      <c r="J45" s="272"/>
    </row>
    <row r="46" spans="2:10">
      <c r="B46" s="27" t="s">
        <v>42</v>
      </c>
      <c r="C46" s="269" t="s">
        <v>226</v>
      </c>
      <c r="D46" s="269"/>
      <c r="E46" s="269"/>
      <c r="F46" s="269"/>
      <c r="G46" s="269"/>
      <c r="H46" s="269"/>
      <c r="I46" s="269"/>
      <c r="J46" s="272"/>
    </row>
    <row r="47" spans="2:10" ht="14.25" customHeight="1">
      <c r="B47" s="27" t="s">
        <v>43</v>
      </c>
      <c r="C47" s="269" t="s">
        <v>227</v>
      </c>
      <c r="D47" s="269"/>
      <c r="E47" s="269"/>
      <c r="F47" s="269"/>
      <c r="G47" s="269"/>
      <c r="H47" s="269"/>
      <c r="I47" s="269"/>
      <c r="J47" s="272"/>
    </row>
    <row r="48" spans="2:10">
      <c r="B48" s="27" t="s">
        <v>44</v>
      </c>
      <c r="C48" s="269" t="s">
        <v>227</v>
      </c>
      <c r="D48" s="269"/>
      <c r="E48" s="269"/>
      <c r="F48" s="269"/>
      <c r="G48" s="269"/>
      <c r="H48" s="269"/>
      <c r="I48" s="269"/>
      <c r="J48" s="272"/>
    </row>
    <row r="49" spans="2:10">
      <c r="B49" s="27" t="s">
        <v>45</v>
      </c>
      <c r="C49" s="269"/>
      <c r="D49" s="269"/>
      <c r="E49" s="269"/>
      <c r="F49" s="269"/>
      <c r="G49" s="269"/>
      <c r="H49" s="269"/>
      <c r="I49" s="269"/>
      <c r="J49" s="272"/>
    </row>
    <row r="50" spans="2:10" ht="26.4">
      <c r="B50" s="27" t="s">
        <v>46</v>
      </c>
      <c r="C50" s="269"/>
      <c r="D50" s="269"/>
      <c r="E50" s="269"/>
      <c r="F50" s="269"/>
      <c r="G50" s="269"/>
      <c r="H50" s="269"/>
      <c r="I50" s="269"/>
      <c r="J50" s="272"/>
    </row>
    <row r="51" spans="2:10">
      <c r="B51" s="27" t="s">
        <v>47</v>
      </c>
      <c r="C51" s="269"/>
      <c r="D51" s="269"/>
      <c r="E51" s="269"/>
      <c r="F51" s="269"/>
      <c r="G51" s="269"/>
      <c r="H51" s="269"/>
      <c r="I51" s="269"/>
      <c r="J51" s="272"/>
    </row>
    <row r="52" spans="2:10" ht="26.4">
      <c r="B52" s="27" t="s">
        <v>48</v>
      </c>
      <c r="C52" s="269"/>
      <c r="D52" s="269"/>
      <c r="E52" s="269"/>
      <c r="F52" s="269"/>
      <c r="G52" s="269"/>
      <c r="H52" s="269"/>
      <c r="I52" s="269"/>
      <c r="J52" s="272"/>
    </row>
    <row r="53" spans="2:10" hidden="1">
      <c r="B53" s="27" t="s">
        <v>49</v>
      </c>
      <c r="C53" s="269"/>
      <c r="D53" s="269"/>
      <c r="E53" s="269"/>
      <c r="F53" s="269"/>
      <c r="G53" s="269"/>
      <c r="H53" s="269"/>
      <c r="I53" s="269"/>
      <c r="J53" s="272"/>
    </row>
    <row r="54" spans="2:10" hidden="1">
      <c r="B54" s="27" t="s">
        <v>50</v>
      </c>
      <c r="C54" s="269"/>
      <c r="D54" s="269"/>
      <c r="E54" s="269"/>
      <c r="F54" s="269"/>
      <c r="G54" s="269"/>
      <c r="H54" s="269"/>
      <c r="I54" s="269"/>
      <c r="J54" s="272"/>
    </row>
    <row r="55" spans="2:10">
      <c r="B55" s="27" t="s">
        <v>51</v>
      </c>
      <c r="C55" s="269">
        <v>55</v>
      </c>
      <c r="D55" s="269"/>
      <c r="E55" s="269"/>
      <c r="F55" s="269"/>
      <c r="G55" s="269"/>
      <c r="H55" s="269"/>
      <c r="I55" s="269"/>
      <c r="J55" s="272"/>
    </row>
    <row r="56" spans="2:10" hidden="1">
      <c r="B56" s="27" t="s">
        <v>52</v>
      </c>
      <c r="C56" s="269"/>
      <c r="D56" s="269"/>
      <c r="E56" s="269"/>
      <c r="F56" s="269"/>
      <c r="G56" s="269"/>
      <c r="H56" s="269"/>
      <c r="I56" s="269"/>
      <c r="J56" s="272"/>
    </row>
    <row r="57" spans="2:10" ht="15.75" customHeight="1">
      <c r="B57" s="27"/>
      <c r="C57" s="269"/>
      <c r="D57" s="269"/>
      <c r="E57" s="269"/>
      <c r="F57" s="269"/>
      <c r="G57" s="269"/>
      <c r="H57" s="269"/>
      <c r="I57" s="269"/>
      <c r="J57" s="272"/>
    </row>
    <row r="58" spans="2:10" ht="15.75" customHeight="1" thickBot="1">
      <c r="B58" s="266"/>
      <c r="C58" s="267"/>
      <c r="D58" s="267"/>
      <c r="E58" s="267"/>
      <c r="F58" s="267"/>
      <c r="G58" s="267"/>
      <c r="H58" s="267"/>
      <c r="I58" s="267"/>
      <c r="J58" s="268"/>
    </row>
    <row r="59" spans="2:10" ht="8.25" customHeight="1">
      <c r="B59" s="88"/>
      <c r="E59" s="9"/>
      <c r="F59" s="9"/>
      <c r="G59" s="9"/>
      <c r="H59" s="23"/>
    </row>
    <row r="60" spans="2:10" ht="15" hidden="1">
      <c r="B60" s="44" t="s">
        <v>171</v>
      </c>
      <c r="C60" s="282" t="s">
        <v>32</v>
      </c>
      <c r="D60" s="282"/>
      <c r="E60" s="282"/>
      <c r="F60" s="282"/>
      <c r="G60" s="290" t="s">
        <v>53</v>
      </c>
      <c r="H60" s="290"/>
      <c r="I60" s="290"/>
      <c r="J60" s="291"/>
    </row>
    <row r="61" spans="2:10" ht="15" hidden="1" customHeight="1">
      <c r="B61" s="212" t="s">
        <v>54</v>
      </c>
      <c r="C61" s="269"/>
      <c r="D61" s="269"/>
      <c r="E61" s="269"/>
      <c r="F61" s="269"/>
      <c r="G61" s="270" t="s">
        <v>55</v>
      </c>
      <c r="H61" s="270"/>
      <c r="I61" s="270"/>
      <c r="J61" s="271"/>
    </row>
    <row r="62" spans="2:10" ht="15" hidden="1" customHeight="1">
      <c r="B62" s="212" t="s">
        <v>56</v>
      </c>
      <c r="C62" s="269"/>
      <c r="D62" s="269"/>
      <c r="E62" s="269"/>
      <c r="F62" s="269"/>
      <c r="G62" s="270"/>
      <c r="H62" s="270"/>
      <c r="I62" s="270"/>
      <c r="J62" s="271"/>
    </row>
    <row r="63" spans="2:10" ht="15" hidden="1" customHeight="1">
      <c r="B63" s="212" t="s">
        <v>57</v>
      </c>
      <c r="C63" s="269"/>
      <c r="D63" s="269"/>
      <c r="E63" s="269"/>
      <c r="F63" s="269"/>
      <c r="G63" s="270"/>
      <c r="H63" s="270"/>
      <c r="I63" s="270"/>
      <c r="J63" s="271"/>
    </row>
    <row r="64" spans="2:10" ht="15" hidden="1" customHeight="1">
      <c r="B64" s="212" t="s">
        <v>58</v>
      </c>
      <c r="C64" s="269"/>
      <c r="D64" s="269"/>
      <c r="E64" s="269"/>
      <c r="F64" s="269"/>
      <c r="G64" s="270"/>
      <c r="H64" s="270"/>
      <c r="I64" s="270"/>
      <c r="J64" s="271"/>
    </row>
    <row r="65" spans="2:10" ht="15" hidden="1" customHeight="1">
      <c r="B65" s="212" t="s">
        <v>59</v>
      </c>
      <c r="C65" s="269"/>
      <c r="D65" s="269"/>
      <c r="E65" s="269"/>
      <c r="F65" s="269"/>
      <c r="G65" s="270"/>
      <c r="H65" s="270"/>
      <c r="I65" s="270"/>
      <c r="J65" s="271"/>
    </row>
    <row r="66" spans="2:10" ht="15" hidden="1" customHeight="1">
      <c r="B66" s="212" t="s">
        <v>172</v>
      </c>
      <c r="C66" s="269"/>
      <c r="D66" s="269"/>
      <c r="E66" s="269"/>
      <c r="F66" s="269"/>
      <c r="G66" s="270"/>
      <c r="H66" s="270"/>
      <c r="I66" s="270"/>
      <c r="J66" s="271"/>
    </row>
    <row r="67" spans="2:10" ht="15" hidden="1" customHeight="1">
      <c r="B67" s="212" t="s">
        <v>181</v>
      </c>
      <c r="C67" s="269"/>
      <c r="D67" s="269"/>
      <c r="E67" s="269"/>
      <c r="F67" s="269"/>
      <c r="G67" s="270"/>
      <c r="H67" s="270"/>
      <c r="I67" s="270"/>
      <c r="J67" s="271"/>
    </row>
    <row r="68" spans="2:10" ht="15" hidden="1" customHeight="1">
      <c r="B68" s="212" t="s">
        <v>182</v>
      </c>
      <c r="C68" s="269"/>
      <c r="D68" s="269"/>
      <c r="E68" s="269"/>
      <c r="F68" s="269"/>
      <c r="G68" s="270"/>
      <c r="H68" s="270"/>
      <c r="I68" s="270"/>
      <c r="J68" s="271"/>
    </row>
    <row r="69" spans="2:10" ht="15" hidden="1" customHeight="1">
      <c r="B69" s="212" t="s">
        <v>60</v>
      </c>
      <c r="C69" s="269"/>
      <c r="D69" s="269"/>
      <c r="E69" s="269"/>
      <c r="F69" s="269"/>
      <c r="G69" s="270"/>
      <c r="H69" s="270"/>
      <c r="I69" s="270"/>
      <c r="J69" s="271"/>
    </row>
    <row r="70" spans="2:10" ht="15.75" hidden="1" customHeight="1">
      <c r="B70" s="212" t="s">
        <v>192</v>
      </c>
      <c r="C70" s="269"/>
      <c r="D70" s="269"/>
      <c r="E70" s="269"/>
      <c r="F70" s="269"/>
      <c r="G70" s="270"/>
      <c r="H70" s="270"/>
      <c r="I70" s="270"/>
      <c r="J70" s="271"/>
    </row>
    <row r="71" spans="2:10" ht="15.75" hidden="1" customHeight="1" thickBot="1">
      <c r="B71" s="266"/>
      <c r="C71" s="267"/>
      <c r="D71" s="267"/>
      <c r="E71" s="267"/>
      <c r="F71" s="267"/>
      <c r="G71" s="267"/>
      <c r="H71" s="267"/>
      <c r="I71" s="267"/>
      <c r="J71" s="268"/>
    </row>
    <row r="72" spans="2:10" ht="9" hidden="1" customHeight="1" thickBot="1">
      <c r="B72" s="88"/>
      <c r="E72" s="9"/>
      <c r="F72" s="9"/>
      <c r="G72" s="9"/>
      <c r="H72" s="23"/>
    </row>
    <row r="73" spans="2:10" ht="15" hidden="1">
      <c r="B73" s="44" t="s">
        <v>61</v>
      </c>
      <c r="C73" s="282" t="s">
        <v>32</v>
      </c>
      <c r="D73" s="282"/>
      <c r="E73" s="282"/>
      <c r="F73" s="282"/>
      <c r="G73" s="282" t="s">
        <v>3</v>
      </c>
      <c r="H73" s="282"/>
      <c r="I73" s="282"/>
      <c r="J73" s="283"/>
    </row>
    <row r="74" spans="2:10" hidden="1">
      <c r="B74" s="212" t="s">
        <v>183</v>
      </c>
      <c r="C74" s="269"/>
      <c r="D74" s="269"/>
      <c r="E74" s="269"/>
      <c r="F74" s="269"/>
      <c r="G74" s="269"/>
      <c r="H74" s="269"/>
      <c r="I74" s="269"/>
      <c r="J74" s="272"/>
    </row>
    <row r="75" spans="2:10" hidden="1">
      <c r="B75" s="212" t="s">
        <v>184</v>
      </c>
      <c r="C75" s="269"/>
      <c r="D75" s="269"/>
      <c r="E75" s="269"/>
      <c r="F75" s="269"/>
      <c r="G75" s="269"/>
      <c r="H75" s="269"/>
      <c r="I75" s="269"/>
      <c r="J75" s="272"/>
    </row>
    <row r="76" spans="2:10" hidden="1">
      <c r="B76" s="212" t="s">
        <v>185</v>
      </c>
      <c r="C76" s="269"/>
      <c r="D76" s="269"/>
      <c r="E76" s="269"/>
      <c r="F76" s="269"/>
      <c r="G76" s="269"/>
      <c r="H76" s="269"/>
      <c r="I76" s="269"/>
      <c r="J76" s="272"/>
    </row>
    <row r="77" spans="2:10" hidden="1">
      <c r="B77" s="212" t="s">
        <v>186</v>
      </c>
      <c r="C77" s="269"/>
      <c r="D77" s="269"/>
      <c r="E77" s="269"/>
      <c r="F77" s="269"/>
      <c r="G77" s="269"/>
      <c r="H77" s="269"/>
      <c r="I77" s="269"/>
      <c r="J77" s="272"/>
    </row>
    <row r="78" spans="2:10" hidden="1">
      <c r="B78" s="212" t="s">
        <v>190</v>
      </c>
      <c r="C78" s="269"/>
      <c r="D78" s="269"/>
      <c r="E78" s="269"/>
      <c r="F78" s="269"/>
      <c r="G78" s="269"/>
      <c r="H78" s="269"/>
      <c r="I78" s="269"/>
      <c r="J78" s="272"/>
    </row>
    <row r="79" spans="2:10" hidden="1">
      <c r="B79" s="212" t="s">
        <v>188</v>
      </c>
      <c r="C79" s="269"/>
      <c r="D79" s="269"/>
      <c r="E79" s="269"/>
      <c r="F79" s="269"/>
      <c r="G79" s="269"/>
      <c r="H79" s="269"/>
      <c r="I79" s="269"/>
      <c r="J79" s="272"/>
    </row>
    <row r="80" spans="2:10" hidden="1">
      <c r="B80" s="212" t="s">
        <v>189</v>
      </c>
      <c r="C80" s="269"/>
      <c r="D80" s="269"/>
      <c r="E80" s="269"/>
      <c r="F80" s="269"/>
      <c r="G80" s="269"/>
      <c r="H80" s="269"/>
      <c r="I80" s="269"/>
      <c r="J80" s="272"/>
    </row>
    <row r="81" spans="2:10" hidden="1">
      <c r="B81" s="212" t="s">
        <v>180</v>
      </c>
      <c r="C81" s="269"/>
      <c r="D81" s="269"/>
      <c r="E81" s="269"/>
      <c r="F81" s="269"/>
      <c r="G81" s="269"/>
      <c r="H81" s="269"/>
      <c r="I81" s="269"/>
      <c r="J81" s="272"/>
    </row>
    <row r="82" spans="2:10" hidden="1">
      <c r="B82" s="212" t="s">
        <v>180</v>
      </c>
      <c r="C82" s="269"/>
      <c r="D82" s="269"/>
      <c r="E82" s="269"/>
      <c r="F82" s="269"/>
      <c r="G82" s="269"/>
      <c r="H82" s="269"/>
      <c r="I82" s="269"/>
      <c r="J82" s="272"/>
    </row>
    <row r="83" spans="2:10" ht="15.75" customHeight="1" thickBot="1">
      <c r="B83" s="266"/>
      <c r="C83" s="267"/>
      <c r="D83" s="267"/>
      <c r="E83" s="267"/>
      <c r="F83" s="267"/>
      <c r="G83" s="267"/>
      <c r="H83" s="267"/>
      <c r="I83" s="267"/>
      <c r="J83" s="268"/>
    </row>
    <row r="84" spans="2:10" ht="6.75" customHeight="1" thickBot="1">
      <c r="B84" s="88"/>
      <c r="E84" s="9"/>
      <c r="F84" s="9"/>
      <c r="G84" s="9"/>
      <c r="H84" s="23"/>
    </row>
    <row r="85" spans="2:10" ht="15.75" customHeight="1">
      <c r="B85" s="44" t="s">
        <v>62</v>
      </c>
      <c r="C85" s="282" t="s">
        <v>32</v>
      </c>
      <c r="D85" s="282"/>
      <c r="E85" s="282"/>
      <c r="F85" s="282"/>
      <c r="G85" s="282" t="s">
        <v>63</v>
      </c>
      <c r="H85" s="282"/>
      <c r="I85" s="282"/>
      <c r="J85" s="283"/>
    </row>
    <row r="86" spans="2:10" ht="14.25" customHeight="1">
      <c r="B86" s="27" t="s">
        <v>64</v>
      </c>
      <c r="C86" s="269" t="s">
        <v>228</v>
      </c>
      <c r="D86" s="269"/>
      <c r="E86" s="269"/>
      <c r="F86" s="269"/>
      <c r="G86" s="273" t="s">
        <v>65</v>
      </c>
      <c r="H86" s="274"/>
      <c r="I86" s="274"/>
      <c r="J86" s="275"/>
    </row>
    <row r="87" spans="2:10" ht="15" customHeight="1">
      <c r="B87" s="27" t="s">
        <v>66</v>
      </c>
      <c r="C87" s="269" t="s">
        <v>264</v>
      </c>
      <c r="D87" s="269"/>
      <c r="E87" s="269"/>
      <c r="F87" s="269"/>
      <c r="G87" s="276"/>
      <c r="H87" s="277"/>
      <c r="I87" s="277"/>
      <c r="J87" s="278"/>
    </row>
    <row r="88" spans="2:10" ht="15" customHeight="1">
      <c r="B88" s="27" t="s">
        <v>67</v>
      </c>
      <c r="C88" s="269" t="s">
        <v>229</v>
      </c>
      <c r="D88" s="269"/>
      <c r="E88" s="269"/>
      <c r="F88" s="269"/>
      <c r="G88" s="276"/>
      <c r="H88" s="277"/>
      <c r="I88" s="277"/>
      <c r="J88" s="278"/>
    </row>
    <row r="89" spans="2:10" ht="15" customHeight="1">
      <c r="B89" s="150" t="s">
        <v>68</v>
      </c>
      <c r="C89" s="269">
        <v>55</v>
      </c>
      <c r="D89" s="269"/>
      <c r="E89" s="269"/>
      <c r="F89" s="269"/>
      <c r="G89" s="276"/>
      <c r="H89" s="277"/>
      <c r="I89" s="277"/>
      <c r="J89" s="278"/>
    </row>
    <row r="90" spans="2:10" ht="15" customHeight="1">
      <c r="B90" s="150"/>
      <c r="C90" s="269"/>
      <c r="D90" s="269"/>
      <c r="E90" s="269"/>
      <c r="F90" s="269"/>
      <c r="G90" s="276"/>
      <c r="H90" s="277"/>
      <c r="I90" s="277"/>
      <c r="J90" s="278"/>
    </row>
    <row r="91" spans="2:10" ht="15" customHeight="1">
      <c r="B91" s="150" t="s">
        <v>69</v>
      </c>
      <c r="C91" s="269"/>
      <c r="D91" s="269"/>
      <c r="E91" s="269"/>
      <c r="F91" s="269"/>
      <c r="G91" s="276"/>
      <c r="H91" s="277"/>
      <c r="I91" s="277"/>
      <c r="J91" s="278"/>
    </row>
    <row r="92" spans="2:10" ht="15" customHeight="1">
      <c r="B92" s="27" t="s">
        <v>70</v>
      </c>
      <c r="C92" s="269" t="s">
        <v>230</v>
      </c>
      <c r="D92" s="269"/>
      <c r="E92" s="269"/>
      <c r="F92" s="269"/>
      <c r="G92" s="276"/>
      <c r="H92" s="277"/>
      <c r="I92" s="277"/>
      <c r="J92" s="278"/>
    </row>
    <row r="93" spans="2:10" ht="15" customHeight="1">
      <c r="B93" s="27" t="s">
        <v>71</v>
      </c>
      <c r="C93" s="269" t="s">
        <v>231</v>
      </c>
      <c r="D93" s="269"/>
      <c r="E93" s="269"/>
      <c r="F93" s="269"/>
      <c r="G93" s="276"/>
      <c r="H93" s="277"/>
      <c r="I93" s="277"/>
      <c r="J93" s="278"/>
    </row>
    <row r="94" spans="2:10" ht="15" customHeight="1">
      <c r="B94" s="27" t="s">
        <v>72</v>
      </c>
      <c r="C94" s="269" t="s">
        <v>232</v>
      </c>
      <c r="D94" s="269"/>
      <c r="E94" s="269"/>
      <c r="F94" s="269"/>
      <c r="G94" s="276"/>
      <c r="H94" s="277"/>
      <c r="I94" s="277"/>
      <c r="J94" s="278"/>
    </row>
    <row r="95" spans="2:10" ht="15" customHeight="1">
      <c r="B95" s="27" t="s">
        <v>73</v>
      </c>
      <c r="C95" s="269" t="s">
        <v>233</v>
      </c>
      <c r="D95" s="269"/>
      <c r="E95" s="269"/>
      <c r="F95" s="269"/>
      <c r="G95" s="276"/>
      <c r="H95" s="277"/>
      <c r="I95" s="277"/>
      <c r="J95" s="278"/>
    </row>
    <row r="96" spans="2:10" ht="15" customHeight="1">
      <c r="B96" s="27" t="s">
        <v>193</v>
      </c>
      <c r="C96" s="269"/>
      <c r="D96" s="269"/>
      <c r="E96" s="269"/>
      <c r="F96" s="269"/>
      <c r="G96" s="276"/>
      <c r="H96" s="277"/>
      <c r="I96" s="277"/>
      <c r="J96" s="278"/>
    </row>
    <row r="97" spans="2:10" ht="15" customHeight="1">
      <c r="B97" s="27" t="s">
        <v>194</v>
      </c>
      <c r="C97" s="269" t="s">
        <v>234</v>
      </c>
      <c r="D97" s="269"/>
      <c r="E97" s="269"/>
      <c r="F97" s="269"/>
      <c r="G97" s="276"/>
      <c r="H97" s="277"/>
      <c r="I97" s="277"/>
      <c r="J97" s="278"/>
    </row>
    <row r="98" spans="2:10" ht="15.75" customHeight="1">
      <c r="B98" s="27"/>
      <c r="C98" s="269"/>
      <c r="D98" s="269"/>
      <c r="E98" s="269"/>
      <c r="F98" s="269"/>
      <c r="G98" s="279"/>
      <c r="H98" s="280"/>
      <c r="I98" s="280"/>
      <c r="J98" s="281"/>
    </row>
    <row r="99" spans="2:10" ht="15.75" customHeight="1" thickBot="1">
      <c r="B99" s="266" t="s">
        <v>201</v>
      </c>
      <c r="C99" s="267"/>
      <c r="D99" s="267"/>
      <c r="E99" s="267"/>
      <c r="F99" s="267"/>
      <c r="G99" s="267"/>
      <c r="H99" s="267"/>
      <c r="I99" s="267"/>
      <c r="J99" s="268"/>
    </row>
    <row r="100" spans="2:10">
      <c r="B100" s="7"/>
      <c r="C100" s="11"/>
      <c r="D100" s="11"/>
      <c r="E100" s="25"/>
    </row>
    <row r="101" spans="2:10">
      <c r="B101" s="7"/>
      <c r="C101" s="11"/>
      <c r="D101" s="11"/>
      <c r="E101" s="25"/>
    </row>
    <row r="102" spans="2:10">
      <c r="B102" s="7"/>
      <c r="C102" s="11"/>
      <c r="D102" s="11"/>
      <c r="E102" s="25"/>
    </row>
    <row r="103" spans="2:10">
      <c r="B103" s="7"/>
      <c r="C103" s="11"/>
      <c r="D103" s="11"/>
      <c r="E103" s="25"/>
    </row>
    <row r="104" spans="2:10">
      <c r="B104" s="7"/>
      <c r="C104" s="11"/>
      <c r="D104" s="11"/>
      <c r="E104" s="25"/>
    </row>
    <row r="105" spans="2:10">
      <c r="B105" s="219"/>
      <c r="C105" s="11"/>
      <c r="D105" s="11"/>
      <c r="E105" s="25"/>
    </row>
    <row r="106" spans="2:10">
      <c r="B106" s="7"/>
      <c r="C106" s="11"/>
      <c r="D106" s="11"/>
      <c r="E106" s="25"/>
    </row>
    <row r="107" spans="2:10">
      <c r="B107" s="7"/>
      <c r="C107" s="11"/>
      <c r="D107" s="11"/>
      <c r="E107" s="25"/>
    </row>
    <row r="108" spans="2:10">
      <c r="B108" s="7"/>
      <c r="C108" s="11"/>
      <c r="D108" s="11"/>
      <c r="E108" s="25"/>
    </row>
  </sheetData>
  <mergeCells count="126">
    <mergeCell ref="C42:F42"/>
    <mergeCell ref="G42:J42"/>
    <mergeCell ref="C40:F40"/>
    <mergeCell ref="G40:J40"/>
    <mergeCell ref="B99:J99"/>
    <mergeCell ref="C85:F85"/>
    <mergeCell ref="C86:F86"/>
    <mergeCell ref="C87:F87"/>
    <mergeCell ref="C88:F88"/>
    <mergeCell ref="C89:F89"/>
    <mergeCell ref="C90:F90"/>
    <mergeCell ref="G85:J85"/>
    <mergeCell ref="C97:F97"/>
    <mergeCell ref="C98:F98"/>
    <mergeCell ref="C95:F95"/>
    <mergeCell ref="C96:F96"/>
    <mergeCell ref="G47:J47"/>
    <mergeCell ref="G46:J46"/>
    <mergeCell ref="G45:J45"/>
    <mergeCell ref="G52:J52"/>
    <mergeCell ref="G51:J51"/>
    <mergeCell ref="G50:J50"/>
    <mergeCell ref="G49:J49"/>
    <mergeCell ref="G48:J48"/>
    <mergeCell ref="B2:J2"/>
    <mergeCell ref="C79:F79"/>
    <mergeCell ref="G79:J79"/>
    <mergeCell ref="C75:F75"/>
    <mergeCell ref="G75:J75"/>
    <mergeCell ref="C76:F76"/>
    <mergeCell ref="G76:J76"/>
    <mergeCell ref="C77:F77"/>
    <mergeCell ref="G77:J77"/>
    <mergeCell ref="C78:F78"/>
    <mergeCell ref="G78:J78"/>
    <mergeCell ref="C73:F73"/>
    <mergeCell ref="C74:F74"/>
    <mergeCell ref="G73:J73"/>
    <mergeCell ref="G74:J74"/>
    <mergeCell ref="C60:F60"/>
    <mergeCell ref="G60:J60"/>
    <mergeCell ref="C65:F65"/>
    <mergeCell ref="C64:F64"/>
    <mergeCell ref="C63:F63"/>
    <mergeCell ref="C62:F62"/>
    <mergeCell ref="C61:F61"/>
    <mergeCell ref="C70:F70"/>
    <mergeCell ref="C69:F69"/>
    <mergeCell ref="G57:J57"/>
    <mergeCell ref="C47:F47"/>
    <mergeCell ref="C46:F46"/>
    <mergeCell ref="C45:F45"/>
    <mergeCell ref="C57:F57"/>
    <mergeCell ref="C56:F56"/>
    <mergeCell ref="C55:F55"/>
    <mergeCell ref="C54:F54"/>
    <mergeCell ref="C53:F53"/>
    <mergeCell ref="C52:F52"/>
    <mergeCell ref="C51:F51"/>
    <mergeCell ref="C50:F50"/>
    <mergeCell ref="C49:F49"/>
    <mergeCell ref="C48:F48"/>
    <mergeCell ref="G56:J56"/>
    <mergeCell ref="G55:J55"/>
    <mergeCell ref="G54:J54"/>
    <mergeCell ref="G53:J53"/>
    <mergeCell ref="C44:F44"/>
    <mergeCell ref="C43:F43"/>
    <mergeCell ref="C41:F41"/>
    <mergeCell ref="C39:F39"/>
    <mergeCell ref="C38:F38"/>
    <mergeCell ref="G8:J8"/>
    <mergeCell ref="G7:J7"/>
    <mergeCell ref="G6:J6"/>
    <mergeCell ref="C36:F36"/>
    <mergeCell ref="C37:F37"/>
    <mergeCell ref="G36:J36"/>
    <mergeCell ref="G37:J37"/>
    <mergeCell ref="G13:J13"/>
    <mergeCell ref="G12:J12"/>
    <mergeCell ref="G11:J11"/>
    <mergeCell ref="G10:J10"/>
    <mergeCell ref="G9:J9"/>
    <mergeCell ref="C15:F15"/>
    <mergeCell ref="G17:J17"/>
    <mergeCell ref="G16:J16"/>
    <mergeCell ref="G15:J15"/>
    <mergeCell ref="G14:J14"/>
    <mergeCell ref="G44:J44"/>
    <mergeCell ref="G43:J43"/>
    <mergeCell ref="G41:J41"/>
    <mergeCell ref="G39:J39"/>
    <mergeCell ref="G38:J38"/>
    <mergeCell ref="G4:J4"/>
    <mergeCell ref="C4:F4"/>
    <mergeCell ref="C5:F5"/>
    <mergeCell ref="G5:J5"/>
    <mergeCell ref="C10:F10"/>
    <mergeCell ref="C9:F9"/>
    <mergeCell ref="C8:F8"/>
    <mergeCell ref="C7:F7"/>
    <mergeCell ref="C6:F6"/>
    <mergeCell ref="C17:F17"/>
    <mergeCell ref="C16:F16"/>
    <mergeCell ref="C14:F14"/>
    <mergeCell ref="C13:F13"/>
    <mergeCell ref="C12:F12"/>
    <mergeCell ref="C11:F11"/>
    <mergeCell ref="B58:J58"/>
    <mergeCell ref="C91:F91"/>
    <mergeCell ref="C92:F92"/>
    <mergeCell ref="C93:F93"/>
    <mergeCell ref="C94:F94"/>
    <mergeCell ref="C66:F66"/>
    <mergeCell ref="B71:J71"/>
    <mergeCell ref="C68:F68"/>
    <mergeCell ref="G61:J70"/>
    <mergeCell ref="B83:J83"/>
    <mergeCell ref="C81:F81"/>
    <mergeCell ref="C82:F82"/>
    <mergeCell ref="G81:J81"/>
    <mergeCell ref="G82:J82"/>
    <mergeCell ref="C80:F80"/>
    <mergeCell ref="G80:J80"/>
    <mergeCell ref="C67:F67"/>
    <mergeCell ref="G86:J98"/>
  </mergeCells>
  <phoneticPr fontId="12" type="noConversion"/>
  <conditionalFormatting sqref="B64">
    <cfRule type="expression" dxfId="72" priority="60">
      <formula>MOD(ROW(),2)=0</formula>
    </cfRule>
  </conditionalFormatting>
  <conditionalFormatting sqref="B5:C17">
    <cfRule type="expression" dxfId="71" priority="55">
      <formula>MOD(ROW(),2)=0</formula>
    </cfRule>
  </conditionalFormatting>
  <conditionalFormatting sqref="B33:C34">
    <cfRule type="expression" dxfId="70" priority="1">
      <formula>MOD(ROW(),2)=0</formula>
    </cfRule>
  </conditionalFormatting>
  <conditionalFormatting sqref="B37:C57">
    <cfRule type="expression" dxfId="69" priority="3">
      <formula>MOD(ROW(),2)=0</formula>
    </cfRule>
  </conditionalFormatting>
  <conditionalFormatting sqref="B61:C67">
    <cfRule type="expression" dxfId="68" priority="368">
      <formula>MOD(ROW(),2)=0</formula>
    </cfRule>
  </conditionalFormatting>
  <conditionalFormatting sqref="B66:C68">
    <cfRule type="expression" dxfId="67" priority="6">
      <formula>MOD(ROW(),2)=0</formula>
    </cfRule>
  </conditionalFormatting>
  <conditionalFormatting sqref="B68:C70">
    <cfRule type="expression" dxfId="66" priority="7">
      <formula>MOD(ROW(),2)=0</formula>
    </cfRule>
  </conditionalFormatting>
  <conditionalFormatting sqref="B74:C82">
    <cfRule type="expression" dxfId="65" priority="22">
      <formula>MOD(ROW(),2)=0</formula>
    </cfRule>
  </conditionalFormatting>
  <conditionalFormatting sqref="B86:C98">
    <cfRule type="expression" dxfId="64" priority="13">
      <formula>MOD(ROW(),2)=0</formula>
    </cfRule>
  </conditionalFormatting>
  <conditionalFormatting sqref="B20:L30">
    <cfRule type="expression" dxfId="63" priority="44">
      <formula>MOD(ROW(),2)=0</formula>
    </cfRule>
  </conditionalFormatting>
  <conditionalFormatting sqref="G5:G17">
    <cfRule type="expression" dxfId="62" priority="54">
      <formula>MOD(ROW(),2)=0</formula>
    </cfRule>
  </conditionalFormatting>
  <conditionalFormatting sqref="G37:G57">
    <cfRule type="expression" dxfId="61" priority="2">
      <formula>MOD(ROW(),2)=0</formula>
    </cfRule>
  </conditionalFormatting>
  <conditionalFormatting sqref="G74:G82">
    <cfRule type="expression" dxfId="60" priority="21">
      <formula>MOD(ROW(),2)=0</formula>
    </cfRule>
  </conditionalFormatting>
  <hyperlinks>
    <hyperlink ref="G6" r:id="rId1" xr:uid="{134F2759-225B-2D43-AD8F-94DCD6872DC0}"/>
  </hyperlinks>
  <pageMargins left="0.7" right="0.7" top="0.75" bottom="0.75" header="0.3" footer="0.3"/>
  <pageSetup orientation="portrait" r:id="rId2"/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63BCF-7E02-4AD7-96A2-D502DB50230D}">
  <dimension ref="B1:I179"/>
  <sheetViews>
    <sheetView showGridLines="0" zoomScale="110" zoomScaleNormal="110" workbookViewId="0">
      <pane ySplit="15" topLeftCell="A168" activePane="bottomLeft" state="frozen"/>
      <selection pane="bottomLeft" activeCell="B9" sqref="B9:C9"/>
    </sheetView>
  </sheetViews>
  <sheetFormatPr defaultColWidth="9.109375" defaultRowHeight="13.8" outlineLevelRow="1"/>
  <cols>
    <col min="1" max="1" width="3.33203125" style="2" customWidth="1"/>
    <col min="2" max="2" width="58.77734375" style="1" bestFit="1" customWidth="1"/>
    <col min="3" max="3" width="11.33203125" style="9" bestFit="1" customWidth="1"/>
    <col min="4" max="4" width="3.6640625" style="2" customWidth="1"/>
    <col min="5" max="5" width="24.109375" style="23" customWidth="1"/>
    <col min="6" max="6" width="10.6640625" style="124" customWidth="1"/>
    <col min="7" max="7" width="10.6640625" style="151" customWidth="1"/>
    <col min="8" max="8" width="11.6640625" style="151" customWidth="1"/>
    <col min="9" max="9" width="51" style="2" customWidth="1"/>
    <col min="10" max="16384" width="9.109375" style="2"/>
  </cols>
  <sheetData>
    <row r="1" spans="2:9" ht="6" customHeight="1" thickBot="1"/>
    <row r="2" spans="2:9" s="38" customFormat="1" ht="33" customHeight="1" thickBot="1">
      <c r="B2" s="296" t="s">
        <v>0</v>
      </c>
      <c r="C2" s="297"/>
      <c r="D2" s="297"/>
      <c r="E2" s="297"/>
      <c r="F2" s="297"/>
      <c r="G2" s="297"/>
      <c r="H2" s="298"/>
    </row>
    <row r="3" spans="2:9" ht="6" customHeight="1" thickBot="1">
      <c r="B3" s="2"/>
      <c r="C3" s="10"/>
      <c r="E3" s="24"/>
      <c r="F3" s="125"/>
      <c r="G3" s="152"/>
      <c r="H3" s="152"/>
    </row>
    <row r="4" spans="2:9" ht="18" thickBot="1">
      <c r="B4" s="309" t="s">
        <v>74</v>
      </c>
      <c r="C4" s="310"/>
      <c r="E4" s="311" t="s">
        <v>75</v>
      </c>
      <c r="F4" s="312"/>
      <c r="G4" s="312"/>
      <c r="H4" s="313"/>
    </row>
    <row r="5" spans="2:9" ht="15" customHeight="1">
      <c r="B5" s="299" t="s">
        <v>76</v>
      </c>
      <c r="C5" s="300"/>
      <c r="E5" s="301"/>
      <c r="F5" s="302"/>
      <c r="G5" s="302"/>
      <c r="H5" s="303"/>
    </row>
    <row r="6" spans="2:9">
      <c r="B6" s="304" t="s">
        <v>8</v>
      </c>
      <c r="C6" s="305"/>
      <c r="E6" s="306"/>
      <c r="F6" s="307"/>
      <c r="G6" s="307"/>
      <c r="H6" s="308"/>
    </row>
    <row r="7" spans="2:9">
      <c r="B7" s="304" t="s">
        <v>6</v>
      </c>
      <c r="C7" s="305"/>
      <c r="E7" s="306"/>
      <c r="F7" s="307"/>
      <c r="G7" s="307"/>
      <c r="H7" s="308"/>
    </row>
    <row r="8" spans="2:9">
      <c r="B8" s="304" t="s">
        <v>77</v>
      </c>
      <c r="C8" s="305"/>
      <c r="E8" s="306"/>
      <c r="F8" s="307"/>
      <c r="G8" s="307"/>
      <c r="H8" s="308"/>
    </row>
    <row r="9" spans="2:9">
      <c r="B9" s="304" t="s">
        <v>78</v>
      </c>
      <c r="C9" s="305"/>
      <c r="E9" s="306"/>
      <c r="F9" s="307"/>
      <c r="G9" s="307"/>
      <c r="H9" s="308"/>
    </row>
    <row r="10" spans="2:9">
      <c r="B10" s="304" t="s">
        <v>79</v>
      </c>
      <c r="C10" s="305"/>
      <c r="E10" s="306"/>
      <c r="F10" s="307"/>
      <c r="G10" s="307"/>
      <c r="H10" s="308"/>
    </row>
    <row r="11" spans="2:9" ht="37.5" customHeight="1">
      <c r="B11" s="304" t="s">
        <v>80</v>
      </c>
      <c r="C11" s="305"/>
      <c r="E11" s="306"/>
      <c r="F11" s="307"/>
      <c r="G11" s="307"/>
      <c r="H11" s="308"/>
    </row>
    <row r="12" spans="2:9" ht="15" customHeight="1">
      <c r="B12" s="304" t="s">
        <v>81</v>
      </c>
      <c r="C12" s="305"/>
      <c r="E12" s="306"/>
      <c r="F12" s="307"/>
      <c r="G12" s="307"/>
      <c r="H12" s="308"/>
    </row>
    <row r="13" spans="2:9">
      <c r="B13" s="304" t="s">
        <v>82</v>
      </c>
      <c r="C13" s="305"/>
      <c r="E13" s="306"/>
      <c r="F13" s="307"/>
      <c r="G13" s="307"/>
      <c r="H13" s="308"/>
    </row>
    <row r="14" spans="2:9" ht="15" customHeight="1" thickBot="1">
      <c r="B14" s="314" t="s">
        <v>83</v>
      </c>
      <c r="C14" s="315"/>
      <c r="E14" s="316"/>
      <c r="F14" s="317"/>
      <c r="G14" s="317"/>
      <c r="H14" s="318"/>
    </row>
    <row r="15" spans="2:9" ht="11.25" customHeight="1" thickBot="1">
      <c r="B15" s="12"/>
      <c r="C15" s="13"/>
      <c r="E15" s="161"/>
      <c r="F15" s="126"/>
      <c r="G15" s="153"/>
      <c r="H15" s="153"/>
    </row>
    <row r="16" spans="2:9" ht="15.75" customHeight="1" thickBot="1">
      <c r="B16" s="309" t="s">
        <v>84</v>
      </c>
      <c r="C16" s="310"/>
      <c r="E16" s="319" t="s">
        <v>85</v>
      </c>
      <c r="F16" s="320"/>
      <c r="G16" s="320"/>
      <c r="H16" s="321"/>
      <c r="I16" s="205" t="s">
        <v>187</v>
      </c>
    </row>
    <row r="17" spans="2:9" ht="15" customHeight="1">
      <c r="B17" s="299" t="str">
        <f>'1-CCaaS Customer Requirements'!C19</f>
        <v>Site 1</v>
      </c>
      <c r="C17" s="300"/>
      <c r="E17" s="301" t="s">
        <v>86</v>
      </c>
      <c r="F17" s="302"/>
      <c r="G17" s="302"/>
      <c r="H17" s="303"/>
      <c r="I17" s="322" t="s">
        <v>200</v>
      </c>
    </row>
    <row r="18" spans="2:9">
      <c r="B18" s="304" t="str">
        <f>'1-CCaaS Customer Requirements'!D19</f>
        <v>Site 2</v>
      </c>
      <c r="C18" s="305"/>
      <c r="E18" s="306"/>
      <c r="F18" s="307"/>
      <c r="G18" s="307"/>
      <c r="H18" s="308"/>
      <c r="I18" s="323"/>
    </row>
    <row r="19" spans="2:9">
      <c r="B19" s="304" t="str">
        <f>'1-CCaaS Customer Requirements'!E19</f>
        <v>Site 3</v>
      </c>
      <c r="C19" s="305"/>
      <c r="E19" s="306"/>
      <c r="F19" s="307"/>
      <c r="G19" s="307"/>
      <c r="H19" s="308"/>
      <c r="I19" s="323"/>
    </row>
    <row r="20" spans="2:9">
      <c r="B20" s="304" t="str">
        <f>'1-CCaaS Customer Requirements'!F19</f>
        <v>Site 4</v>
      </c>
      <c r="C20" s="305"/>
      <c r="E20" s="306"/>
      <c r="F20" s="307"/>
      <c r="G20" s="307"/>
      <c r="H20" s="308"/>
      <c r="I20" s="323"/>
    </row>
    <row r="21" spans="2:9">
      <c r="B21" s="304" t="str">
        <f>'1-CCaaS Customer Requirements'!G19</f>
        <v>Site 5</v>
      </c>
      <c r="C21" s="305"/>
      <c r="E21" s="306"/>
      <c r="F21" s="307"/>
      <c r="G21" s="307"/>
      <c r="H21" s="308"/>
      <c r="I21" s="323"/>
    </row>
    <row r="22" spans="2:9">
      <c r="B22" s="304" t="str">
        <f>'1-CCaaS Customer Requirements'!H19</f>
        <v>Site 6</v>
      </c>
      <c r="C22" s="305"/>
      <c r="E22" s="306"/>
      <c r="F22" s="307"/>
      <c r="G22" s="307"/>
      <c r="H22" s="308"/>
      <c r="I22" s="323"/>
    </row>
    <row r="23" spans="2:9">
      <c r="B23" s="304" t="str">
        <f>'1-CCaaS Customer Requirements'!I19</f>
        <v>Site 7</v>
      </c>
      <c r="C23" s="305"/>
      <c r="E23" s="306"/>
      <c r="F23" s="307"/>
      <c r="G23" s="307"/>
      <c r="H23" s="308"/>
      <c r="I23" s="323"/>
    </row>
    <row r="24" spans="2:9" ht="15" customHeight="1">
      <c r="B24" s="304" t="str">
        <f>'1-CCaaS Customer Requirements'!J19</f>
        <v>Site 8</v>
      </c>
      <c r="C24" s="305"/>
      <c r="E24" s="306"/>
      <c r="F24" s="307"/>
      <c r="G24" s="307"/>
      <c r="H24" s="308"/>
      <c r="I24" s="323"/>
    </row>
    <row r="25" spans="2:9">
      <c r="B25" s="304" t="str">
        <f>'1-CCaaS Customer Requirements'!K19</f>
        <v>Site 9</v>
      </c>
      <c r="C25" s="305"/>
      <c r="E25" s="306"/>
      <c r="F25" s="307"/>
      <c r="G25" s="307"/>
      <c r="H25" s="308"/>
      <c r="I25" s="323"/>
    </row>
    <row r="26" spans="2:9" ht="15" customHeight="1" thickBot="1">
      <c r="B26" s="314" t="str">
        <f>'1-CCaaS Customer Requirements'!L19</f>
        <v>Site 10</v>
      </c>
      <c r="C26" s="315"/>
      <c r="E26" s="316"/>
      <c r="F26" s="317"/>
      <c r="G26" s="317"/>
      <c r="H26" s="318"/>
      <c r="I26" s="324"/>
    </row>
    <row r="27" spans="2:9" ht="11.25" customHeight="1" thickBot="1">
      <c r="B27" s="12"/>
      <c r="C27" s="13"/>
      <c r="E27" s="161"/>
      <c r="F27" s="126"/>
      <c r="G27" s="153"/>
      <c r="H27" s="153"/>
    </row>
    <row r="28" spans="2:9" ht="14.25" customHeight="1" thickBot="1">
      <c r="B28" s="97" t="str">
        <f>'1-CCaaS Customer Requirements'!C19</f>
        <v>Site 1</v>
      </c>
      <c r="C28" s="39" t="s">
        <v>87</v>
      </c>
      <c r="E28" s="162" t="s">
        <v>88</v>
      </c>
      <c r="F28" s="154" t="s">
        <v>89</v>
      </c>
      <c r="G28" s="154" t="s">
        <v>90</v>
      </c>
      <c r="H28" s="155" t="s">
        <v>91</v>
      </c>
    </row>
    <row r="29" spans="2:9" ht="14.25" customHeight="1">
      <c r="B29" s="26" t="str">
        <f>'1-CCaaS Customer Requirements'!$B$20</f>
        <v>Corporate voice users? (Users with VM box)</v>
      </c>
      <c r="C29" s="87">
        <f>'1-CCaaS Customer Requirements'!C$20</f>
        <v>90</v>
      </c>
      <c r="E29" s="163"/>
      <c r="F29" s="33"/>
      <c r="G29" s="33"/>
      <c r="H29" s="34"/>
    </row>
    <row r="30" spans="2:9" ht="14.25" customHeight="1">
      <c r="B30" s="27" t="str">
        <f>'1-CCaaS Customer Requirements'!$B$21</f>
        <v>Number of DIDs</v>
      </c>
      <c r="C30" s="173">
        <f>'1-CCaaS Customer Requirements'!C$21</f>
        <v>110</v>
      </c>
      <c r="E30" s="163"/>
      <c r="F30" s="33"/>
      <c r="G30" s="33"/>
      <c r="H30" s="34"/>
    </row>
    <row r="31" spans="2:9" ht="14.25" customHeight="1">
      <c r="B31" s="27" t="str">
        <f>'1-CCaaS Customer Requirements'!$B$22</f>
        <v>Contact Center</v>
      </c>
      <c r="C31" s="173">
        <f>'1-CCaaS Customer Requirements'!C$22</f>
        <v>55</v>
      </c>
      <c r="E31" s="163"/>
      <c r="F31" s="33"/>
      <c r="G31" s="33"/>
      <c r="H31" s="34"/>
    </row>
    <row r="32" spans="2:9" ht="14.25" customHeight="1">
      <c r="B32" s="27" t="str">
        <f>'1-CCaaS Customer Requirements'!$B$23</f>
        <v>UC Seats</v>
      </c>
      <c r="C32" s="173">
        <f>'1-CCaaS Customer Requirements'!C$23</f>
        <v>25</v>
      </c>
      <c r="E32" s="163"/>
      <c r="F32" s="33"/>
      <c r="G32" s="33"/>
      <c r="H32" s="34"/>
    </row>
    <row r="33" spans="2:8" ht="14.25" customHeight="1">
      <c r="B33" s="27" t="str">
        <f>'1-CCaaS Customer Requirements'!$B$24</f>
        <v>Conference Rooms</v>
      </c>
      <c r="C33" s="173">
        <f>'1-CCaaS Customer Requirements'!C$24</f>
        <v>2</v>
      </c>
      <c r="E33" s="163"/>
      <c r="F33" s="33"/>
      <c r="G33" s="33"/>
      <c r="H33" s="34"/>
    </row>
    <row r="34" spans="2:8" ht="14.25" customHeight="1">
      <c r="B34" s="27" t="str">
        <f>'1-CCaaS Customer Requirements'!$B$25</f>
        <v>Analog Lines (Fax,Door, Paging, ATA, etc)</v>
      </c>
      <c r="C34" s="173">
        <f>'1-CCaaS Customer Requirements'!C$25</f>
        <v>2</v>
      </c>
      <c r="E34" s="163"/>
      <c r="F34" s="33"/>
      <c r="G34" s="33"/>
      <c r="H34" s="34"/>
    </row>
    <row r="35" spans="2:8" ht="14.25" customHeight="1">
      <c r="B35" s="27" t="str">
        <f>'1-CCaaS Customer Requirements'!$B$26</f>
        <v>Other Seats Types (Hotdesking Seats, Call Center Seats)</v>
      </c>
      <c r="C35" s="173">
        <f>'1-CCaaS Customer Requirements'!C$26</f>
        <v>55</v>
      </c>
      <c r="E35" s="163"/>
      <c r="F35" s="33"/>
      <c r="G35" s="33"/>
      <c r="H35" s="34"/>
    </row>
    <row r="36" spans="2:8" ht="14.25" customHeight="1">
      <c r="B36" s="27" t="str">
        <f>'1-CCaaS Customer Requirements'!$B$27</f>
        <v>Toll Free Numbers (needs to be cleaned up)</v>
      </c>
      <c r="C36" s="173">
        <f>'1-CCaaS Customer Requirements'!C$27</f>
        <v>60</v>
      </c>
      <c r="E36" s="163"/>
      <c r="F36" s="33"/>
      <c r="G36" s="33"/>
      <c r="H36" s="34"/>
    </row>
    <row r="37" spans="2:8" ht="14.25" customHeight="1">
      <c r="B37" s="27" t="str">
        <f>'1-CCaaS Customer Requirements'!$B$28</f>
        <v>Auto Attendents/IVR</v>
      </c>
      <c r="C37" s="173">
        <f>'1-CCaaS Customer Requirements'!C$28</f>
        <v>0</v>
      </c>
      <c r="E37" s="163"/>
      <c r="F37" s="33"/>
      <c r="G37" s="33"/>
      <c r="H37" s="34"/>
    </row>
    <row r="38" spans="2:8" ht="14.25" customHeight="1">
      <c r="B38" s="27" t="str">
        <f>'1-CCaaS Customer Requirements'!$B$29</f>
        <v>Hunt Groups</v>
      </c>
      <c r="C38" s="173">
        <f>'1-CCaaS Customer Requirements'!C$29</f>
        <v>6</v>
      </c>
      <c r="E38" s="163"/>
      <c r="F38" s="33"/>
      <c r="G38" s="33"/>
      <c r="H38" s="34"/>
    </row>
    <row r="39" spans="2:8" ht="14.25" customHeight="1" thickBot="1">
      <c r="B39" s="27" t="str">
        <f>'1-CCaaS Customer Requirements'!$B$30</f>
        <v>( Physical Phones)</v>
      </c>
      <c r="C39" s="173">
        <f>'1-CCaaS Customer Requirements'!C$30</f>
        <v>90</v>
      </c>
      <c r="E39" s="163"/>
      <c r="F39" s="33"/>
      <c r="G39" s="33"/>
      <c r="H39" s="34"/>
    </row>
    <row r="40" spans="2:8" ht="15.75" customHeight="1" thickBot="1">
      <c r="B40" s="45" t="s">
        <v>92</v>
      </c>
      <c r="C40" s="46">
        <f>C35+C34+C33+C32+C31+C29</f>
        <v>229</v>
      </c>
      <c r="E40" s="164" t="s">
        <v>93</v>
      </c>
      <c r="F40" s="156"/>
      <c r="G40" s="156">
        <f>SUM(G29:G39)</f>
        <v>0</v>
      </c>
      <c r="H40" s="157">
        <f>SUM(H29:H39)</f>
        <v>0</v>
      </c>
    </row>
    <row r="41" spans="2:8" ht="15" customHeight="1" thickBot="1">
      <c r="B41" s="12"/>
      <c r="C41" s="13"/>
      <c r="E41" s="161"/>
      <c r="F41" s="158"/>
      <c r="G41" s="158"/>
      <c r="H41" s="158"/>
    </row>
    <row r="42" spans="2:8" ht="14.25" customHeight="1" outlineLevel="1" thickBot="1">
      <c r="B42" s="97" t="str">
        <f>'1-CCaaS Customer Requirements'!D19</f>
        <v>Site 2</v>
      </c>
      <c r="C42" s="39" t="s">
        <v>87</v>
      </c>
      <c r="E42" s="162" t="s">
        <v>88</v>
      </c>
      <c r="F42" s="154" t="s">
        <v>89</v>
      </c>
      <c r="G42" s="154" t="s">
        <v>90</v>
      </c>
      <c r="H42" s="155" t="s">
        <v>91</v>
      </c>
    </row>
    <row r="43" spans="2:8" ht="14.25" customHeight="1" outlineLevel="1">
      <c r="B43" s="26" t="str">
        <f>'1-CCaaS Customer Requirements'!$B$20</f>
        <v>Corporate voice users? (Users with VM box)</v>
      </c>
      <c r="C43" s="87">
        <f>'1-CCaaS Customer Requirements'!D$20</f>
        <v>0</v>
      </c>
      <c r="E43" s="163"/>
      <c r="F43" s="33"/>
      <c r="G43" s="33"/>
      <c r="H43" s="34"/>
    </row>
    <row r="44" spans="2:8" ht="14.25" customHeight="1" outlineLevel="1">
      <c r="B44" s="27" t="str">
        <f>'1-CCaaS Customer Requirements'!$B$21</f>
        <v>Number of DIDs</v>
      </c>
      <c r="C44" s="173">
        <f>'1-CCaaS Customer Requirements'!D$21</f>
        <v>0</v>
      </c>
      <c r="E44" s="163"/>
      <c r="F44" s="33"/>
      <c r="G44" s="33"/>
      <c r="H44" s="34"/>
    </row>
    <row r="45" spans="2:8" ht="14.25" customHeight="1" outlineLevel="1">
      <c r="B45" s="27" t="str">
        <f>'1-CCaaS Customer Requirements'!$B$22</f>
        <v>Contact Center</v>
      </c>
      <c r="C45" s="173">
        <f>'1-CCaaS Customer Requirements'!D$22</f>
        <v>0</v>
      </c>
      <c r="E45" s="163"/>
      <c r="F45" s="33"/>
      <c r="G45" s="33"/>
      <c r="H45" s="34"/>
    </row>
    <row r="46" spans="2:8" ht="14.25" customHeight="1" outlineLevel="1">
      <c r="B46" s="27" t="str">
        <f>'1-CCaaS Customer Requirements'!$B$23</f>
        <v>UC Seats</v>
      </c>
      <c r="C46" s="173">
        <f>'1-CCaaS Customer Requirements'!D$23</f>
        <v>0</v>
      </c>
      <c r="E46" s="163"/>
      <c r="F46" s="33"/>
      <c r="G46" s="33"/>
      <c r="H46" s="34"/>
    </row>
    <row r="47" spans="2:8" ht="14.25" customHeight="1" outlineLevel="1">
      <c r="B47" s="27" t="str">
        <f>'1-CCaaS Customer Requirements'!$B$24</f>
        <v>Conference Rooms</v>
      </c>
      <c r="C47" s="173">
        <f>'1-CCaaS Customer Requirements'!D$24</f>
        <v>0</v>
      </c>
      <c r="E47" s="163"/>
      <c r="F47" s="33"/>
      <c r="G47" s="33"/>
      <c r="H47" s="34"/>
    </row>
    <row r="48" spans="2:8" ht="14.25" customHeight="1" outlineLevel="1">
      <c r="B48" s="27" t="str">
        <f>'1-CCaaS Customer Requirements'!$B$25</f>
        <v>Analog Lines (Fax,Door, Paging, ATA, etc)</v>
      </c>
      <c r="C48" s="173">
        <f>'1-CCaaS Customer Requirements'!D$25</f>
        <v>0</v>
      </c>
      <c r="E48" s="163"/>
      <c r="F48" s="33"/>
      <c r="G48" s="33"/>
      <c r="H48" s="34"/>
    </row>
    <row r="49" spans="2:8" ht="14.25" customHeight="1" outlineLevel="1">
      <c r="B49" s="27" t="str">
        <f>'1-CCaaS Customer Requirements'!$B$26</f>
        <v>Other Seats Types (Hotdesking Seats, Call Center Seats)</v>
      </c>
      <c r="C49" s="173">
        <f>'1-CCaaS Customer Requirements'!D$26</f>
        <v>0</v>
      </c>
      <c r="E49" s="163"/>
      <c r="F49" s="33"/>
      <c r="G49" s="33"/>
      <c r="H49" s="34"/>
    </row>
    <row r="50" spans="2:8" ht="14.25" customHeight="1" outlineLevel="1">
      <c r="B50" s="27" t="str">
        <f>'1-CCaaS Customer Requirements'!$B$27</f>
        <v>Toll Free Numbers (needs to be cleaned up)</v>
      </c>
      <c r="C50" s="173">
        <f>'1-CCaaS Customer Requirements'!D$27</f>
        <v>0</v>
      </c>
      <c r="E50" s="163"/>
      <c r="F50" s="33"/>
      <c r="G50" s="33"/>
      <c r="H50" s="34"/>
    </row>
    <row r="51" spans="2:8" ht="14.25" customHeight="1" outlineLevel="1">
      <c r="B51" s="27" t="str">
        <f>'1-CCaaS Customer Requirements'!$B$28</f>
        <v>Auto Attendents/IVR</v>
      </c>
      <c r="C51" s="173">
        <f>'1-CCaaS Customer Requirements'!D$28</f>
        <v>0</v>
      </c>
      <c r="E51" s="163"/>
      <c r="F51" s="33"/>
      <c r="G51" s="33"/>
      <c r="H51" s="34"/>
    </row>
    <row r="52" spans="2:8" ht="14.25" customHeight="1" outlineLevel="1">
      <c r="B52" s="27" t="str">
        <f>'1-CCaaS Customer Requirements'!$B$29</f>
        <v>Hunt Groups</v>
      </c>
      <c r="C52" s="173">
        <f>'1-CCaaS Customer Requirements'!D$29</f>
        <v>0</v>
      </c>
      <c r="E52" s="163"/>
      <c r="F52" s="33"/>
      <c r="G52" s="33"/>
      <c r="H52" s="34"/>
    </row>
    <row r="53" spans="2:8" ht="14.25" customHeight="1" outlineLevel="1" thickBot="1">
      <c r="B53" s="27" t="str">
        <f>'1-CCaaS Customer Requirements'!$B$30</f>
        <v>( Physical Phones)</v>
      </c>
      <c r="C53" s="173">
        <f>'1-CCaaS Customer Requirements'!D$30</f>
        <v>0</v>
      </c>
      <c r="E53" s="163"/>
      <c r="F53" s="33"/>
      <c r="G53" s="33"/>
      <c r="H53" s="34"/>
    </row>
    <row r="54" spans="2:8" ht="15.75" customHeight="1" outlineLevel="1" thickBot="1">
      <c r="B54" s="45" t="s">
        <v>92</v>
      </c>
      <c r="C54" s="46">
        <f>C49+C48+C47+C46+C45+C43</f>
        <v>0</v>
      </c>
      <c r="E54" s="164" t="s">
        <v>93</v>
      </c>
      <c r="F54" s="156"/>
      <c r="G54" s="156">
        <f>SUM(G43:G53)</f>
        <v>0</v>
      </c>
      <c r="H54" s="157">
        <f>SUM(H43:H53)</f>
        <v>0</v>
      </c>
    </row>
    <row r="55" spans="2:8" ht="15" customHeight="1" outlineLevel="1" thickBot="1">
      <c r="B55" s="12"/>
      <c r="C55" s="13"/>
      <c r="E55" s="161"/>
      <c r="F55" s="158"/>
      <c r="G55" s="158"/>
      <c r="H55" s="158"/>
    </row>
    <row r="56" spans="2:8" ht="14.25" customHeight="1" outlineLevel="1" thickBot="1">
      <c r="B56" s="97" t="str">
        <f>'1-CCaaS Customer Requirements'!E19</f>
        <v>Site 3</v>
      </c>
      <c r="C56" s="39" t="s">
        <v>87</v>
      </c>
      <c r="E56" s="162" t="s">
        <v>88</v>
      </c>
      <c r="F56" s="154" t="s">
        <v>89</v>
      </c>
      <c r="G56" s="154" t="s">
        <v>90</v>
      </c>
      <c r="H56" s="155" t="s">
        <v>91</v>
      </c>
    </row>
    <row r="57" spans="2:8" ht="14.25" customHeight="1" outlineLevel="1">
      <c r="B57" s="26" t="str">
        <f>'1-CCaaS Customer Requirements'!$B$20</f>
        <v>Corporate voice users? (Users with VM box)</v>
      </c>
      <c r="C57" s="87">
        <f>'1-CCaaS Customer Requirements'!E$20</f>
        <v>0</v>
      </c>
      <c r="E57" s="163"/>
      <c r="F57" s="33"/>
      <c r="G57" s="33"/>
      <c r="H57" s="34"/>
    </row>
    <row r="58" spans="2:8" ht="14.25" customHeight="1" outlineLevel="1">
      <c r="B58" s="27" t="str">
        <f>'1-CCaaS Customer Requirements'!$B$21</f>
        <v>Number of DIDs</v>
      </c>
      <c r="C58" s="173">
        <f>'1-CCaaS Customer Requirements'!E$21</f>
        <v>0</v>
      </c>
      <c r="E58" s="163"/>
      <c r="F58" s="33"/>
      <c r="G58" s="33"/>
      <c r="H58" s="34"/>
    </row>
    <row r="59" spans="2:8" ht="14.25" customHeight="1" outlineLevel="1">
      <c r="B59" s="27" t="str">
        <f>'1-CCaaS Customer Requirements'!$B$22</f>
        <v>Contact Center</v>
      </c>
      <c r="C59" s="173">
        <f>'1-CCaaS Customer Requirements'!E$22</f>
        <v>0</v>
      </c>
      <c r="E59" s="163"/>
      <c r="F59" s="33"/>
      <c r="G59" s="33"/>
      <c r="H59" s="34"/>
    </row>
    <row r="60" spans="2:8" ht="14.25" customHeight="1" outlineLevel="1">
      <c r="B60" s="27" t="str">
        <f>'1-CCaaS Customer Requirements'!$B$23</f>
        <v>UC Seats</v>
      </c>
      <c r="C60" s="173">
        <f>'1-CCaaS Customer Requirements'!E$23</f>
        <v>0</v>
      </c>
      <c r="E60" s="163"/>
      <c r="F60" s="33"/>
      <c r="G60" s="33"/>
      <c r="H60" s="34"/>
    </row>
    <row r="61" spans="2:8" ht="14.25" customHeight="1" outlineLevel="1">
      <c r="B61" s="27" t="str">
        <f>'1-CCaaS Customer Requirements'!$B$24</f>
        <v>Conference Rooms</v>
      </c>
      <c r="C61" s="173">
        <f>'1-CCaaS Customer Requirements'!E$24</f>
        <v>0</v>
      </c>
      <c r="E61" s="163"/>
      <c r="F61" s="33"/>
      <c r="G61" s="33"/>
      <c r="H61" s="34"/>
    </row>
    <row r="62" spans="2:8" ht="14.25" customHeight="1" outlineLevel="1">
      <c r="B62" s="27" t="str">
        <f>'1-CCaaS Customer Requirements'!$B$25</f>
        <v>Analog Lines (Fax,Door, Paging, ATA, etc)</v>
      </c>
      <c r="C62" s="173">
        <f>'1-CCaaS Customer Requirements'!E$25</f>
        <v>0</v>
      </c>
      <c r="E62" s="163"/>
      <c r="F62" s="33"/>
      <c r="G62" s="33"/>
      <c r="H62" s="34"/>
    </row>
    <row r="63" spans="2:8" ht="14.25" customHeight="1" outlineLevel="1">
      <c r="B63" s="27" t="str">
        <f>'1-CCaaS Customer Requirements'!$B$26</f>
        <v>Other Seats Types (Hotdesking Seats, Call Center Seats)</v>
      </c>
      <c r="C63" s="173">
        <f>'1-CCaaS Customer Requirements'!E$26</f>
        <v>0</v>
      </c>
      <c r="E63" s="163"/>
      <c r="F63" s="33"/>
      <c r="G63" s="33"/>
      <c r="H63" s="34"/>
    </row>
    <row r="64" spans="2:8" ht="14.25" customHeight="1" outlineLevel="1">
      <c r="B64" s="27" t="str">
        <f>'1-CCaaS Customer Requirements'!$B$27</f>
        <v>Toll Free Numbers (needs to be cleaned up)</v>
      </c>
      <c r="C64" s="173">
        <f>'1-CCaaS Customer Requirements'!E$27</f>
        <v>0</v>
      </c>
      <c r="E64" s="163"/>
      <c r="F64" s="33"/>
      <c r="G64" s="33"/>
      <c r="H64" s="34"/>
    </row>
    <row r="65" spans="2:8" ht="14.25" customHeight="1" outlineLevel="1">
      <c r="B65" s="27" t="str">
        <f>'1-CCaaS Customer Requirements'!$B$28</f>
        <v>Auto Attendents/IVR</v>
      </c>
      <c r="C65" s="173">
        <f>'1-CCaaS Customer Requirements'!E$28</f>
        <v>0</v>
      </c>
      <c r="E65" s="163"/>
      <c r="F65" s="33"/>
      <c r="G65" s="33"/>
      <c r="H65" s="34"/>
    </row>
    <row r="66" spans="2:8" ht="14.25" customHeight="1" outlineLevel="1">
      <c r="B66" s="27" t="str">
        <f>'1-CCaaS Customer Requirements'!$B$29</f>
        <v>Hunt Groups</v>
      </c>
      <c r="C66" s="173">
        <f>'1-CCaaS Customer Requirements'!E$29</f>
        <v>0</v>
      </c>
      <c r="E66" s="163"/>
      <c r="F66" s="33"/>
      <c r="G66" s="33"/>
      <c r="H66" s="34"/>
    </row>
    <row r="67" spans="2:8" ht="14.25" customHeight="1" outlineLevel="1" thickBot="1">
      <c r="B67" s="27" t="str">
        <f>'1-CCaaS Customer Requirements'!$B$30</f>
        <v>( Physical Phones)</v>
      </c>
      <c r="C67" s="173">
        <f>'1-CCaaS Customer Requirements'!E$30</f>
        <v>0</v>
      </c>
      <c r="E67" s="163"/>
      <c r="F67" s="33"/>
      <c r="G67" s="33"/>
      <c r="H67" s="34"/>
    </row>
    <row r="68" spans="2:8" ht="15.75" customHeight="1" outlineLevel="1" thickBot="1">
      <c r="B68" s="45" t="s">
        <v>92</v>
      </c>
      <c r="C68" s="46">
        <f>C63+C62+C61+C60+C59+C57</f>
        <v>0</v>
      </c>
      <c r="E68" s="164" t="s">
        <v>93</v>
      </c>
      <c r="F68" s="156"/>
      <c r="G68" s="156">
        <f>SUM(G57:G67)</f>
        <v>0</v>
      </c>
      <c r="H68" s="157">
        <f>SUM(H57:H67)</f>
        <v>0</v>
      </c>
    </row>
    <row r="69" spans="2:8" ht="15" customHeight="1" outlineLevel="1" thickBot="1">
      <c r="B69" s="12"/>
      <c r="C69" s="13"/>
      <c r="E69" s="161"/>
      <c r="F69" s="158"/>
      <c r="G69" s="158"/>
      <c r="H69" s="158"/>
    </row>
    <row r="70" spans="2:8" ht="14.25" customHeight="1" outlineLevel="1" thickBot="1">
      <c r="B70" s="97" t="str">
        <f>'1-CCaaS Customer Requirements'!F19</f>
        <v>Site 4</v>
      </c>
      <c r="C70" s="39" t="s">
        <v>87</v>
      </c>
      <c r="E70" s="162" t="s">
        <v>88</v>
      </c>
      <c r="F70" s="154" t="s">
        <v>89</v>
      </c>
      <c r="G70" s="154" t="s">
        <v>90</v>
      </c>
      <c r="H70" s="155" t="s">
        <v>91</v>
      </c>
    </row>
    <row r="71" spans="2:8" ht="14.25" customHeight="1" outlineLevel="1">
      <c r="B71" s="26" t="str">
        <f>'1-CCaaS Customer Requirements'!$B$20</f>
        <v>Corporate voice users? (Users with VM box)</v>
      </c>
      <c r="C71" s="87">
        <f>'1-CCaaS Customer Requirements'!F$20</f>
        <v>0</v>
      </c>
      <c r="E71" s="163"/>
      <c r="F71" s="33"/>
      <c r="G71" s="33"/>
      <c r="H71" s="34"/>
    </row>
    <row r="72" spans="2:8" ht="14.25" customHeight="1" outlineLevel="1">
      <c r="B72" s="27" t="str">
        <f>'1-CCaaS Customer Requirements'!$B$21</f>
        <v>Number of DIDs</v>
      </c>
      <c r="C72" s="173">
        <f>'1-CCaaS Customer Requirements'!F$21</f>
        <v>0</v>
      </c>
      <c r="E72" s="163"/>
      <c r="F72" s="33"/>
      <c r="G72" s="33"/>
      <c r="H72" s="34"/>
    </row>
    <row r="73" spans="2:8" ht="14.25" customHeight="1" outlineLevel="1">
      <c r="B73" s="27" t="str">
        <f>'1-CCaaS Customer Requirements'!$B$22</f>
        <v>Contact Center</v>
      </c>
      <c r="C73" s="173">
        <f>'1-CCaaS Customer Requirements'!F$22</f>
        <v>0</v>
      </c>
      <c r="E73" s="163"/>
      <c r="F73" s="33"/>
      <c r="G73" s="33"/>
      <c r="H73" s="34"/>
    </row>
    <row r="74" spans="2:8" ht="14.25" customHeight="1" outlineLevel="1">
      <c r="B74" s="27" t="str">
        <f>'1-CCaaS Customer Requirements'!$B$23</f>
        <v>UC Seats</v>
      </c>
      <c r="C74" s="173">
        <f>'1-CCaaS Customer Requirements'!F$23</f>
        <v>0</v>
      </c>
      <c r="E74" s="163"/>
      <c r="F74" s="33"/>
      <c r="G74" s="33"/>
      <c r="H74" s="34"/>
    </row>
    <row r="75" spans="2:8" ht="14.25" customHeight="1" outlineLevel="1">
      <c r="B75" s="27" t="str">
        <f>'1-CCaaS Customer Requirements'!$B$24</f>
        <v>Conference Rooms</v>
      </c>
      <c r="C75" s="173">
        <f>'1-CCaaS Customer Requirements'!F$24</f>
        <v>0</v>
      </c>
      <c r="E75" s="163"/>
      <c r="F75" s="33"/>
      <c r="G75" s="33"/>
      <c r="H75" s="34"/>
    </row>
    <row r="76" spans="2:8" ht="14.25" customHeight="1" outlineLevel="1">
      <c r="B76" s="27" t="str">
        <f>'1-CCaaS Customer Requirements'!$B$25</f>
        <v>Analog Lines (Fax,Door, Paging, ATA, etc)</v>
      </c>
      <c r="C76" s="173">
        <f>'1-CCaaS Customer Requirements'!F$25</f>
        <v>0</v>
      </c>
      <c r="E76" s="163"/>
      <c r="F76" s="33"/>
      <c r="G76" s="33"/>
      <c r="H76" s="34"/>
    </row>
    <row r="77" spans="2:8" ht="14.25" customHeight="1" outlineLevel="1">
      <c r="B77" s="27" t="str">
        <f>'1-CCaaS Customer Requirements'!$B$26</f>
        <v>Other Seats Types (Hotdesking Seats, Call Center Seats)</v>
      </c>
      <c r="C77" s="173">
        <f>'1-CCaaS Customer Requirements'!F$26</f>
        <v>0</v>
      </c>
      <c r="E77" s="163"/>
      <c r="F77" s="33"/>
      <c r="G77" s="33"/>
      <c r="H77" s="34"/>
    </row>
    <row r="78" spans="2:8" ht="14.25" customHeight="1" outlineLevel="1">
      <c r="B78" s="27" t="str">
        <f>'1-CCaaS Customer Requirements'!$B$27</f>
        <v>Toll Free Numbers (needs to be cleaned up)</v>
      </c>
      <c r="C78" s="173">
        <f>'1-CCaaS Customer Requirements'!F$27</f>
        <v>0</v>
      </c>
      <c r="E78" s="163"/>
      <c r="F78" s="33"/>
      <c r="G78" s="33"/>
      <c r="H78" s="34"/>
    </row>
    <row r="79" spans="2:8" ht="14.25" customHeight="1" outlineLevel="1">
      <c r="B79" s="27" t="str">
        <f>'1-CCaaS Customer Requirements'!$B$28</f>
        <v>Auto Attendents/IVR</v>
      </c>
      <c r="C79" s="173">
        <f>'1-CCaaS Customer Requirements'!F$28</f>
        <v>0</v>
      </c>
      <c r="E79" s="163"/>
      <c r="F79" s="33"/>
      <c r="G79" s="33"/>
      <c r="H79" s="34"/>
    </row>
    <row r="80" spans="2:8" ht="14.25" customHeight="1" outlineLevel="1">
      <c r="B80" s="27" t="str">
        <f>'1-CCaaS Customer Requirements'!$B$29</f>
        <v>Hunt Groups</v>
      </c>
      <c r="C80" s="173">
        <f>'1-CCaaS Customer Requirements'!F$29</f>
        <v>0</v>
      </c>
      <c r="E80" s="163"/>
      <c r="F80" s="33"/>
      <c r="G80" s="33"/>
      <c r="H80" s="34"/>
    </row>
    <row r="81" spans="2:8" ht="14.25" customHeight="1" outlineLevel="1" thickBot="1">
      <c r="B81" s="27" t="str">
        <f>'1-CCaaS Customer Requirements'!$B$30</f>
        <v>( Physical Phones)</v>
      </c>
      <c r="C81" s="173">
        <f>'1-CCaaS Customer Requirements'!F$30</f>
        <v>0</v>
      </c>
      <c r="E81" s="163"/>
      <c r="F81" s="33"/>
      <c r="G81" s="33"/>
      <c r="H81" s="34"/>
    </row>
    <row r="82" spans="2:8" ht="15.75" customHeight="1" outlineLevel="1" thickBot="1">
      <c r="B82" s="45" t="s">
        <v>92</v>
      </c>
      <c r="C82" s="46">
        <f>C77+C76+C75+C74+C73+C71</f>
        <v>0</v>
      </c>
      <c r="E82" s="164" t="s">
        <v>93</v>
      </c>
      <c r="F82" s="156"/>
      <c r="G82" s="156">
        <f>SUM(G71:G81)</f>
        <v>0</v>
      </c>
      <c r="H82" s="157">
        <f>SUM(H71:H81)</f>
        <v>0</v>
      </c>
    </row>
    <row r="83" spans="2:8" ht="15" customHeight="1" outlineLevel="1" thickBot="1">
      <c r="B83" s="12"/>
      <c r="C83" s="13"/>
      <c r="E83" s="161"/>
      <c r="F83" s="158"/>
      <c r="G83" s="158"/>
      <c r="H83" s="158"/>
    </row>
    <row r="84" spans="2:8" ht="14.25" customHeight="1" outlineLevel="1" thickBot="1">
      <c r="B84" s="97" t="str">
        <f>'1-CCaaS Customer Requirements'!G19</f>
        <v>Site 5</v>
      </c>
      <c r="C84" s="39" t="s">
        <v>87</v>
      </c>
      <c r="E84" s="162" t="s">
        <v>88</v>
      </c>
      <c r="F84" s="154" t="s">
        <v>89</v>
      </c>
      <c r="G84" s="154" t="s">
        <v>90</v>
      </c>
      <c r="H84" s="155" t="s">
        <v>91</v>
      </c>
    </row>
    <row r="85" spans="2:8" ht="14.25" customHeight="1" outlineLevel="1">
      <c r="B85" s="26" t="str">
        <f>'1-CCaaS Customer Requirements'!$B$20</f>
        <v>Corporate voice users? (Users with VM box)</v>
      </c>
      <c r="C85" s="87">
        <f>'1-CCaaS Customer Requirements'!G$20</f>
        <v>0</v>
      </c>
      <c r="E85" s="163"/>
      <c r="F85" s="33"/>
      <c r="G85" s="33"/>
      <c r="H85" s="34"/>
    </row>
    <row r="86" spans="2:8" ht="14.25" customHeight="1" outlineLevel="1">
      <c r="B86" s="27" t="str">
        <f>'1-CCaaS Customer Requirements'!$B$21</f>
        <v>Number of DIDs</v>
      </c>
      <c r="C86" s="173">
        <f>'1-CCaaS Customer Requirements'!G$21</f>
        <v>0</v>
      </c>
      <c r="E86" s="163"/>
      <c r="F86" s="33"/>
      <c r="G86" s="33"/>
      <c r="H86" s="34"/>
    </row>
    <row r="87" spans="2:8" ht="14.25" customHeight="1" outlineLevel="1">
      <c r="B87" s="27" t="str">
        <f>'1-CCaaS Customer Requirements'!$B$22</f>
        <v>Contact Center</v>
      </c>
      <c r="C87" s="173">
        <f>'1-CCaaS Customer Requirements'!G$22</f>
        <v>0</v>
      </c>
      <c r="E87" s="163"/>
      <c r="F87" s="33"/>
      <c r="G87" s="33"/>
      <c r="H87" s="34"/>
    </row>
    <row r="88" spans="2:8" ht="14.25" customHeight="1" outlineLevel="1">
      <c r="B88" s="27" t="str">
        <f>'1-CCaaS Customer Requirements'!$B$23</f>
        <v>UC Seats</v>
      </c>
      <c r="C88" s="173">
        <f>'1-CCaaS Customer Requirements'!G$23</f>
        <v>0</v>
      </c>
      <c r="E88" s="163"/>
      <c r="F88" s="33"/>
      <c r="G88" s="33"/>
      <c r="H88" s="34"/>
    </row>
    <row r="89" spans="2:8" ht="14.25" customHeight="1" outlineLevel="1">
      <c r="B89" s="27" t="str">
        <f>'1-CCaaS Customer Requirements'!$B$24</f>
        <v>Conference Rooms</v>
      </c>
      <c r="C89" s="173">
        <f>'1-CCaaS Customer Requirements'!G$24</f>
        <v>0</v>
      </c>
      <c r="E89" s="163"/>
      <c r="F89" s="33"/>
      <c r="G89" s="33"/>
      <c r="H89" s="34"/>
    </row>
    <row r="90" spans="2:8" ht="14.25" customHeight="1" outlineLevel="1">
      <c r="B90" s="27" t="str">
        <f>'1-CCaaS Customer Requirements'!$B$25</f>
        <v>Analog Lines (Fax,Door, Paging, ATA, etc)</v>
      </c>
      <c r="C90" s="173">
        <f>'1-CCaaS Customer Requirements'!G$25</f>
        <v>0</v>
      </c>
      <c r="E90" s="163"/>
      <c r="F90" s="33"/>
      <c r="G90" s="33"/>
      <c r="H90" s="34"/>
    </row>
    <row r="91" spans="2:8" ht="14.25" customHeight="1" outlineLevel="1">
      <c r="B91" s="27" t="str">
        <f>'1-CCaaS Customer Requirements'!$B$26</f>
        <v>Other Seats Types (Hotdesking Seats, Call Center Seats)</v>
      </c>
      <c r="C91" s="173">
        <f>'1-CCaaS Customer Requirements'!G$26</f>
        <v>0</v>
      </c>
      <c r="E91" s="163"/>
      <c r="F91" s="33"/>
      <c r="G91" s="33"/>
      <c r="H91" s="34"/>
    </row>
    <row r="92" spans="2:8" ht="14.25" customHeight="1" outlineLevel="1">
      <c r="B92" s="27" t="str">
        <f>'1-CCaaS Customer Requirements'!$B$27</f>
        <v>Toll Free Numbers (needs to be cleaned up)</v>
      </c>
      <c r="C92" s="173">
        <f>'1-CCaaS Customer Requirements'!G$27</f>
        <v>0</v>
      </c>
      <c r="E92" s="163"/>
      <c r="F92" s="33"/>
      <c r="G92" s="33"/>
      <c r="H92" s="34"/>
    </row>
    <row r="93" spans="2:8" ht="14.25" customHeight="1" outlineLevel="1">
      <c r="B93" s="27" t="str">
        <f>'1-CCaaS Customer Requirements'!$B$28</f>
        <v>Auto Attendents/IVR</v>
      </c>
      <c r="C93" s="173">
        <f>'1-CCaaS Customer Requirements'!G$28</f>
        <v>0</v>
      </c>
      <c r="E93" s="163"/>
      <c r="F93" s="33"/>
      <c r="G93" s="33"/>
      <c r="H93" s="34"/>
    </row>
    <row r="94" spans="2:8" ht="14.25" customHeight="1" outlineLevel="1">
      <c r="B94" s="27" t="str">
        <f>'1-CCaaS Customer Requirements'!$B$29</f>
        <v>Hunt Groups</v>
      </c>
      <c r="C94" s="173">
        <f>'1-CCaaS Customer Requirements'!G$29</f>
        <v>0</v>
      </c>
      <c r="E94" s="163"/>
      <c r="F94" s="33"/>
      <c r="G94" s="33"/>
      <c r="H94" s="34"/>
    </row>
    <row r="95" spans="2:8" ht="14.25" customHeight="1" outlineLevel="1" thickBot="1">
      <c r="B95" s="27" t="str">
        <f>'1-CCaaS Customer Requirements'!$B$30</f>
        <v>( Physical Phones)</v>
      </c>
      <c r="C95" s="173">
        <f>'1-CCaaS Customer Requirements'!G$30</f>
        <v>0</v>
      </c>
      <c r="E95" s="163"/>
      <c r="F95" s="33"/>
      <c r="G95" s="33"/>
      <c r="H95" s="34"/>
    </row>
    <row r="96" spans="2:8" ht="15.75" customHeight="1" outlineLevel="1" thickBot="1">
      <c r="B96" s="45" t="s">
        <v>92</v>
      </c>
      <c r="C96" s="46">
        <f>C91+C90+C89+C88+C87+C85</f>
        <v>0</v>
      </c>
      <c r="E96" s="164" t="s">
        <v>93</v>
      </c>
      <c r="F96" s="156"/>
      <c r="G96" s="156">
        <f>SUM(G85:G95)</f>
        <v>0</v>
      </c>
      <c r="H96" s="157">
        <f>SUM(H85:H95)</f>
        <v>0</v>
      </c>
    </row>
    <row r="97" spans="2:8" ht="15" customHeight="1" outlineLevel="1" thickBot="1">
      <c r="B97" s="12"/>
      <c r="C97" s="13"/>
      <c r="E97" s="161"/>
      <c r="F97" s="158"/>
      <c r="G97" s="158"/>
      <c r="H97" s="158"/>
    </row>
    <row r="98" spans="2:8" ht="14.25" customHeight="1" outlineLevel="1" thickBot="1">
      <c r="B98" s="97" t="str">
        <f>'1-CCaaS Customer Requirements'!H19</f>
        <v>Site 6</v>
      </c>
      <c r="C98" s="39" t="s">
        <v>87</v>
      </c>
      <c r="E98" s="162" t="s">
        <v>88</v>
      </c>
      <c r="F98" s="154" t="s">
        <v>89</v>
      </c>
      <c r="G98" s="154" t="s">
        <v>90</v>
      </c>
      <c r="H98" s="155" t="s">
        <v>91</v>
      </c>
    </row>
    <row r="99" spans="2:8" ht="14.25" customHeight="1" outlineLevel="1">
      <c r="B99" s="26" t="str">
        <f>'1-CCaaS Customer Requirements'!$B$20</f>
        <v>Corporate voice users? (Users with VM box)</v>
      </c>
      <c r="C99" s="87">
        <f>'1-CCaaS Customer Requirements'!H$20</f>
        <v>0</v>
      </c>
      <c r="E99" s="163"/>
      <c r="F99" s="33"/>
      <c r="G99" s="33"/>
      <c r="H99" s="34"/>
    </row>
    <row r="100" spans="2:8" ht="14.25" customHeight="1" outlineLevel="1">
      <c r="B100" s="27" t="str">
        <f>'1-CCaaS Customer Requirements'!$B$21</f>
        <v>Number of DIDs</v>
      </c>
      <c r="C100" s="173">
        <f>'1-CCaaS Customer Requirements'!H$21</f>
        <v>0</v>
      </c>
      <c r="E100" s="163"/>
      <c r="F100" s="33"/>
      <c r="G100" s="33"/>
      <c r="H100" s="34"/>
    </row>
    <row r="101" spans="2:8" ht="14.25" customHeight="1" outlineLevel="1">
      <c r="B101" s="27" t="str">
        <f>'1-CCaaS Customer Requirements'!$B$22</f>
        <v>Contact Center</v>
      </c>
      <c r="C101" s="173">
        <f>'1-CCaaS Customer Requirements'!H$22</f>
        <v>0</v>
      </c>
      <c r="E101" s="163"/>
      <c r="F101" s="33"/>
      <c r="G101" s="33"/>
      <c r="H101" s="34"/>
    </row>
    <row r="102" spans="2:8" ht="14.25" customHeight="1" outlineLevel="1">
      <c r="B102" s="27" t="str">
        <f>'1-CCaaS Customer Requirements'!$B$23</f>
        <v>UC Seats</v>
      </c>
      <c r="C102" s="173">
        <f>'1-CCaaS Customer Requirements'!H$23</f>
        <v>0</v>
      </c>
      <c r="E102" s="163"/>
      <c r="F102" s="33"/>
      <c r="G102" s="33"/>
      <c r="H102" s="34"/>
    </row>
    <row r="103" spans="2:8" ht="14.25" customHeight="1" outlineLevel="1">
      <c r="B103" s="27" t="str">
        <f>'1-CCaaS Customer Requirements'!$B$24</f>
        <v>Conference Rooms</v>
      </c>
      <c r="C103" s="173">
        <f>'1-CCaaS Customer Requirements'!H$24</f>
        <v>0</v>
      </c>
      <c r="E103" s="163"/>
      <c r="F103" s="33"/>
      <c r="G103" s="33"/>
      <c r="H103" s="34"/>
    </row>
    <row r="104" spans="2:8" ht="14.25" customHeight="1" outlineLevel="1">
      <c r="B104" s="27" t="str">
        <f>'1-CCaaS Customer Requirements'!$B$25</f>
        <v>Analog Lines (Fax,Door, Paging, ATA, etc)</v>
      </c>
      <c r="C104" s="173">
        <f>'1-CCaaS Customer Requirements'!H$25</f>
        <v>0</v>
      </c>
      <c r="E104" s="163"/>
      <c r="F104" s="33"/>
      <c r="G104" s="33"/>
      <c r="H104" s="34"/>
    </row>
    <row r="105" spans="2:8" ht="14.25" customHeight="1" outlineLevel="1">
      <c r="B105" s="27" t="str">
        <f>'1-CCaaS Customer Requirements'!$B$26</f>
        <v>Other Seats Types (Hotdesking Seats, Call Center Seats)</v>
      </c>
      <c r="C105" s="173">
        <f>'1-CCaaS Customer Requirements'!H$26</f>
        <v>0</v>
      </c>
      <c r="E105" s="163"/>
      <c r="F105" s="33"/>
      <c r="G105" s="33"/>
      <c r="H105" s="34"/>
    </row>
    <row r="106" spans="2:8" ht="14.25" customHeight="1" outlineLevel="1">
      <c r="B106" s="27" t="str">
        <f>'1-CCaaS Customer Requirements'!$B$27</f>
        <v>Toll Free Numbers (needs to be cleaned up)</v>
      </c>
      <c r="C106" s="173">
        <f>'1-CCaaS Customer Requirements'!H$27</f>
        <v>0</v>
      </c>
      <c r="E106" s="163"/>
      <c r="F106" s="33"/>
      <c r="G106" s="33"/>
      <c r="H106" s="34"/>
    </row>
    <row r="107" spans="2:8" ht="14.25" customHeight="1" outlineLevel="1">
      <c r="B107" s="27" t="str">
        <f>'1-CCaaS Customer Requirements'!$B$28</f>
        <v>Auto Attendents/IVR</v>
      </c>
      <c r="C107" s="173">
        <f>'1-CCaaS Customer Requirements'!H$28</f>
        <v>0</v>
      </c>
      <c r="E107" s="163"/>
      <c r="F107" s="33"/>
      <c r="G107" s="33"/>
      <c r="H107" s="34"/>
    </row>
    <row r="108" spans="2:8" ht="14.25" customHeight="1" outlineLevel="1">
      <c r="B108" s="27" t="str">
        <f>'1-CCaaS Customer Requirements'!$B$29</f>
        <v>Hunt Groups</v>
      </c>
      <c r="C108" s="173">
        <f>'1-CCaaS Customer Requirements'!H$29</f>
        <v>0</v>
      </c>
      <c r="E108" s="163"/>
      <c r="F108" s="33"/>
      <c r="G108" s="33"/>
      <c r="H108" s="34"/>
    </row>
    <row r="109" spans="2:8" ht="14.25" customHeight="1" outlineLevel="1" thickBot="1">
      <c r="B109" s="27" t="str">
        <f>'1-CCaaS Customer Requirements'!$B$30</f>
        <v>( Physical Phones)</v>
      </c>
      <c r="C109" s="173">
        <f>'1-CCaaS Customer Requirements'!H$30</f>
        <v>0</v>
      </c>
      <c r="E109" s="163"/>
      <c r="F109" s="33"/>
      <c r="G109" s="33"/>
      <c r="H109" s="34"/>
    </row>
    <row r="110" spans="2:8" ht="15.75" customHeight="1" outlineLevel="1" thickBot="1">
      <c r="B110" s="45" t="s">
        <v>92</v>
      </c>
      <c r="C110" s="46">
        <f>C105+C104+C103+C102+C101+C99</f>
        <v>0</v>
      </c>
      <c r="E110" s="164" t="s">
        <v>93</v>
      </c>
      <c r="F110" s="156"/>
      <c r="G110" s="156">
        <f>SUM(G99:G109)</f>
        <v>0</v>
      </c>
      <c r="H110" s="157">
        <f>SUM(H99:H109)</f>
        <v>0</v>
      </c>
    </row>
    <row r="111" spans="2:8" ht="15" customHeight="1" outlineLevel="1" thickBot="1">
      <c r="B111" s="12"/>
      <c r="C111" s="13"/>
      <c r="E111" s="161"/>
      <c r="F111" s="158"/>
      <c r="G111" s="158"/>
      <c r="H111" s="158"/>
    </row>
    <row r="112" spans="2:8" ht="14.25" customHeight="1" outlineLevel="1" thickBot="1">
      <c r="B112" s="97" t="str">
        <f>'1-CCaaS Customer Requirements'!I19</f>
        <v>Site 7</v>
      </c>
      <c r="C112" s="39" t="s">
        <v>87</v>
      </c>
      <c r="E112" s="162" t="s">
        <v>88</v>
      </c>
      <c r="F112" s="154" t="s">
        <v>89</v>
      </c>
      <c r="G112" s="154" t="s">
        <v>90</v>
      </c>
      <c r="H112" s="155" t="s">
        <v>91</v>
      </c>
    </row>
    <row r="113" spans="2:8" ht="14.25" customHeight="1" outlineLevel="1">
      <c r="B113" s="26" t="str">
        <f>'1-CCaaS Customer Requirements'!$B$20</f>
        <v>Corporate voice users? (Users with VM box)</v>
      </c>
      <c r="C113" s="87">
        <f>'1-CCaaS Customer Requirements'!I$20</f>
        <v>0</v>
      </c>
      <c r="E113" s="163"/>
      <c r="F113" s="33"/>
      <c r="G113" s="33"/>
      <c r="H113" s="34"/>
    </row>
    <row r="114" spans="2:8" ht="14.25" customHeight="1" outlineLevel="1">
      <c r="B114" s="27" t="str">
        <f>'1-CCaaS Customer Requirements'!$B$21</f>
        <v>Number of DIDs</v>
      </c>
      <c r="C114" s="173">
        <f>'1-CCaaS Customer Requirements'!I$21</f>
        <v>0</v>
      </c>
      <c r="E114" s="163"/>
      <c r="F114" s="33"/>
      <c r="G114" s="33"/>
      <c r="H114" s="34"/>
    </row>
    <row r="115" spans="2:8" ht="14.25" customHeight="1" outlineLevel="1">
      <c r="B115" s="27" t="str">
        <f>'1-CCaaS Customer Requirements'!$B$22</f>
        <v>Contact Center</v>
      </c>
      <c r="C115" s="173">
        <f>'1-CCaaS Customer Requirements'!I$22</f>
        <v>0</v>
      </c>
      <c r="E115" s="163"/>
      <c r="F115" s="33"/>
      <c r="G115" s="33"/>
      <c r="H115" s="34"/>
    </row>
    <row r="116" spans="2:8" ht="14.25" customHeight="1" outlineLevel="1">
      <c r="B116" s="27" t="str">
        <f>'1-CCaaS Customer Requirements'!$B$23</f>
        <v>UC Seats</v>
      </c>
      <c r="C116" s="173">
        <f>'1-CCaaS Customer Requirements'!I$23</f>
        <v>0</v>
      </c>
      <c r="E116" s="163"/>
      <c r="F116" s="33"/>
      <c r="G116" s="33"/>
      <c r="H116" s="34"/>
    </row>
    <row r="117" spans="2:8" ht="14.25" customHeight="1" outlineLevel="1">
      <c r="B117" s="27" t="str">
        <f>'1-CCaaS Customer Requirements'!$B$24</f>
        <v>Conference Rooms</v>
      </c>
      <c r="C117" s="173">
        <f>'1-CCaaS Customer Requirements'!I$24</f>
        <v>0</v>
      </c>
      <c r="E117" s="163"/>
      <c r="F117" s="33"/>
      <c r="G117" s="33"/>
      <c r="H117" s="34"/>
    </row>
    <row r="118" spans="2:8" ht="14.25" customHeight="1" outlineLevel="1">
      <c r="B118" s="27" t="str">
        <f>'1-CCaaS Customer Requirements'!$B$25</f>
        <v>Analog Lines (Fax,Door, Paging, ATA, etc)</v>
      </c>
      <c r="C118" s="173">
        <f>'1-CCaaS Customer Requirements'!I$25</f>
        <v>0</v>
      </c>
      <c r="E118" s="163"/>
      <c r="F118" s="33"/>
      <c r="G118" s="33"/>
      <c r="H118" s="34"/>
    </row>
    <row r="119" spans="2:8" ht="14.25" customHeight="1" outlineLevel="1">
      <c r="B119" s="27" t="str">
        <f>'1-CCaaS Customer Requirements'!$B$26</f>
        <v>Other Seats Types (Hotdesking Seats, Call Center Seats)</v>
      </c>
      <c r="C119" s="173">
        <f>'1-CCaaS Customer Requirements'!I$26</f>
        <v>0</v>
      </c>
      <c r="E119" s="163"/>
      <c r="F119" s="33"/>
      <c r="G119" s="33"/>
      <c r="H119" s="34"/>
    </row>
    <row r="120" spans="2:8" ht="14.25" customHeight="1" outlineLevel="1">
      <c r="B120" s="27" t="str">
        <f>'1-CCaaS Customer Requirements'!$B$27</f>
        <v>Toll Free Numbers (needs to be cleaned up)</v>
      </c>
      <c r="C120" s="173">
        <f>'1-CCaaS Customer Requirements'!I$27</f>
        <v>0</v>
      </c>
      <c r="E120" s="163"/>
      <c r="F120" s="33"/>
      <c r="G120" s="33"/>
      <c r="H120" s="34"/>
    </row>
    <row r="121" spans="2:8" ht="14.25" customHeight="1" outlineLevel="1">
      <c r="B121" s="27" t="str">
        <f>'1-CCaaS Customer Requirements'!$B$28</f>
        <v>Auto Attendents/IVR</v>
      </c>
      <c r="C121" s="173">
        <f>'1-CCaaS Customer Requirements'!I$28</f>
        <v>0</v>
      </c>
      <c r="E121" s="163"/>
      <c r="F121" s="33"/>
      <c r="G121" s="33"/>
      <c r="H121" s="34"/>
    </row>
    <row r="122" spans="2:8" ht="14.25" customHeight="1" outlineLevel="1">
      <c r="B122" s="27" t="str">
        <f>'1-CCaaS Customer Requirements'!$B$29</f>
        <v>Hunt Groups</v>
      </c>
      <c r="C122" s="173">
        <f>'1-CCaaS Customer Requirements'!I$29</f>
        <v>0</v>
      </c>
      <c r="E122" s="163"/>
      <c r="F122" s="33"/>
      <c r="G122" s="33"/>
      <c r="H122" s="34"/>
    </row>
    <row r="123" spans="2:8" ht="14.25" customHeight="1" outlineLevel="1" thickBot="1">
      <c r="B123" s="27" t="str">
        <f>'1-CCaaS Customer Requirements'!$B$30</f>
        <v>( Physical Phones)</v>
      </c>
      <c r="C123" s="173">
        <f>'1-CCaaS Customer Requirements'!I$30</f>
        <v>0</v>
      </c>
      <c r="E123" s="163"/>
      <c r="F123" s="33"/>
      <c r="G123" s="33"/>
      <c r="H123" s="34"/>
    </row>
    <row r="124" spans="2:8" ht="15.75" customHeight="1" outlineLevel="1" thickBot="1">
      <c r="B124" s="45" t="s">
        <v>92</v>
      </c>
      <c r="C124" s="46">
        <f>C119+C118+C117+C116+C115+C113</f>
        <v>0</v>
      </c>
      <c r="E124" s="164" t="s">
        <v>93</v>
      </c>
      <c r="F124" s="156"/>
      <c r="G124" s="156">
        <f>SUM(G113:G123)</f>
        <v>0</v>
      </c>
      <c r="H124" s="157">
        <f>SUM(H113:H123)</f>
        <v>0</v>
      </c>
    </row>
    <row r="125" spans="2:8" ht="15" customHeight="1" outlineLevel="1" thickBot="1">
      <c r="B125" s="12"/>
      <c r="C125" s="13"/>
      <c r="E125" s="161"/>
      <c r="F125" s="158"/>
      <c r="G125" s="158"/>
      <c r="H125" s="158"/>
    </row>
    <row r="126" spans="2:8" ht="14.25" customHeight="1" outlineLevel="1" thickBot="1">
      <c r="B126" s="97" t="str">
        <f>'1-CCaaS Customer Requirements'!J19</f>
        <v>Site 8</v>
      </c>
      <c r="C126" s="39" t="s">
        <v>87</v>
      </c>
      <c r="E126" s="162" t="s">
        <v>88</v>
      </c>
      <c r="F126" s="154" t="s">
        <v>89</v>
      </c>
      <c r="G126" s="154" t="s">
        <v>90</v>
      </c>
      <c r="H126" s="155" t="s">
        <v>91</v>
      </c>
    </row>
    <row r="127" spans="2:8" ht="14.25" customHeight="1" outlineLevel="1">
      <c r="B127" s="26" t="str">
        <f>'1-CCaaS Customer Requirements'!$B$20</f>
        <v>Corporate voice users? (Users with VM box)</v>
      </c>
      <c r="C127" s="87">
        <f>'1-CCaaS Customer Requirements'!J$20</f>
        <v>0</v>
      </c>
      <c r="E127" s="163"/>
      <c r="F127" s="33"/>
      <c r="G127" s="33"/>
      <c r="H127" s="34"/>
    </row>
    <row r="128" spans="2:8" ht="14.25" customHeight="1" outlineLevel="1">
      <c r="B128" s="27" t="str">
        <f>'1-CCaaS Customer Requirements'!$B$21</f>
        <v>Number of DIDs</v>
      </c>
      <c r="C128" s="173">
        <f>'1-CCaaS Customer Requirements'!J$21</f>
        <v>0</v>
      </c>
      <c r="E128" s="163"/>
      <c r="F128" s="33"/>
      <c r="G128" s="33"/>
      <c r="H128" s="34"/>
    </row>
    <row r="129" spans="2:8" ht="14.25" customHeight="1" outlineLevel="1">
      <c r="B129" s="27" t="str">
        <f>'1-CCaaS Customer Requirements'!$B$22</f>
        <v>Contact Center</v>
      </c>
      <c r="C129" s="173">
        <f>'1-CCaaS Customer Requirements'!J$22</f>
        <v>0</v>
      </c>
      <c r="E129" s="163"/>
      <c r="F129" s="33"/>
      <c r="G129" s="33"/>
      <c r="H129" s="34"/>
    </row>
    <row r="130" spans="2:8" ht="14.25" customHeight="1" outlineLevel="1">
      <c r="B130" s="27" t="str">
        <f>'1-CCaaS Customer Requirements'!$B$23</f>
        <v>UC Seats</v>
      </c>
      <c r="C130" s="173">
        <f>'1-CCaaS Customer Requirements'!J$23</f>
        <v>0</v>
      </c>
      <c r="E130" s="163"/>
      <c r="F130" s="33"/>
      <c r="G130" s="33"/>
      <c r="H130" s="34"/>
    </row>
    <row r="131" spans="2:8" ht="14.25" customHeight="1" outlineLevel="1">
      <c r="B131" s="27" t="str">
        <f>'1-CCaaS Customer Requirements'!$B$24</f>
        <v>Conference Rooms</v>
      </c>
      <c r="C131" s="173">
        <f>'1-CCaaS Customer Requirements'!J$24</f>
        <v>0</v>
      </c>
      <c r="E131" s="163"/>
      <c r="F131" s="33"/>
      <c r="G131" s="33"/>
      <c r="H131" s="34"/>
    </row>
    <row r="132" spans="2:8" ht="14.25" customHeight="1" outlineLevel="1">
      <c r="B132" s="27" t="str">
        <f>'1-CCaaS Customer Requirements'!$B$25</f>
        <v>Analog Lines (Fax,Door, Paging, ATA, etc)</v>
      </c>
      <c r="C132" s="173">
        <f>'1-CCaaS Customer Requirements'!J$25</f>
        <v>0</v>
      </c>
      <c r="E132" s="163"/>
      <c r="F132" s="33"/>
      <c r="G132" s="33"/>
      <c r="H132" s="34"/>
    </row>
    <row r="133" spans="2:8" ht="14.25" customHeight="1" outlineLevel="1">
      <c r="B133" s="27" t="str">
        <f>'1-CCaaS Customer Requirements'!$B$26</f>
        <v>Other Seats Types (Hotdesking Seats, Call Center Seats)</v>
      </c>
      <c r="C133" s="173">
        <f>'1-CCaaS Customer Requirements'!J$26</f>
        <v>0</v>
      </c>
      <c r="E133" s="163"/>
      <c r="F133" s="33"/>
      <c r="G133" s="33"/>
      <c r="H133" s="34"/>
    </row>
    <row r="134" spans="2:8" ht="14.25" customHeight="1" outlineLevel="1">
      <c r="B134" s="27" t="str">
        <f>'1-CCaaS Customer Requirements'!$B$27</f>
        <v>Toll Free Numbers (needs to be cleaned up)</v>
      </c>
      <c r="C134" s="173">
        <f>'1-CCaaS Customer Requirements'!J$27</f>
        <v>0</v>
      </c>
      <c r="E134" s="163"/>
      <c r="F134" s="33"/>
      <c r="G134" s="33"/>
      <c r="H134" s="34"/>
    </row>
    <row r="135" spans="2:8" ht="14.25" customHeight="1" outlineLevel="1">
      <c r="B135" s="27" t="str">
        <f>'1-CCaaS Customer Requirements'!$B$28</f>
        <v>Auto Attendents/IVR</v>
      </c>
      <c r="C135" s="173">
        <f>'1-CCaaS Customer Requirements'!J$28</f>
        <v>0</v>
      </c>
      <c r="E135" s="163"/>
      <c r="F135" s="33"/>
      <c r="G135" s="33"/>
      <c r="H135" s="34"/>
    </row>
    <row r="136" spans="2:8" ht="14.25" customHeight="1" outlineLevel="1">
      <c r="B136" s="27" t="str">
        <f>'1-CCaaS Customer Requirements'!$B$29</f>
        <v>Hunt Groups</v>
      </c>
      <c r="C136" s="173">
        <f>'1-CCaaS Customer Requirements'!J$29</f>
        <v>0</v>
      </c>
      <c r="E136" s="163"/>
      <c r="F136" s="33"/>
      <c r="G136" s="33"/>
      <c r="H136" s="34"/>
    </row>
    <row r="137" spans="2:8" ht="14.25" customHeight="1" outlineLevel="1" thickBot="1">
      <c r="B137" s="27" t="str">
        <f>'1-CCaaS Customer Requirements'!$B$30</f>
        <v>( Physical Phones)</v>
      </c>
      <c r="C137" s="173">
        <f>'1-CCaaS Customer Requirements'!J$30</f>
        <v>0</v>
      </c>
      <c r="E137" s="163"/>
      <c r="F137" s="33"/>
      <c r="G137" s="33"/>
      <c r="H137" s="34"/>
    </row>
    <row r="138" spans="2:8" ht="15.75" customHeight="1" outlineLevel="1" thickBot="1">
      <c r="B138" s="45" t="s">
        <v>92</v>
      </c>
      <c r="C138" s="46">
        <f>C133+C132+C131+C130+C129+C127</f>
        <v>0</v>
      </c>
      <c r="E138" s="164" t="s">
        <v>93</v>
      </c>
      <c r="F138" s="156"/>
      <c r="G138" s="156">
        <f>SUM(G127:G137)</f>
        <v>0</v>
      </c>
      <c r="H138" s="157">
        <f>SUM(H127:H137)</f>
        <v>0</v>
      </c>
    </row>
    <row r="139" spans="2:8" ht="15" customHeight="1" outlineLevel="1" thickBot="1">
      <c r="B139" s="12"/>
      <c r="C139" s="13"/>
      <c r="E139" s="161"/>
      <c r="F139" s="158"/>
      <c r="G139" s="158"/>
      <c r="H139" s="158"/>
    </row>
    <row r="140" spans="2:8" ht="14.25" customHeight="1" outlineLevel="1" thickBot="1">
      <c r="B140" s="97" t="str">
        <f>'1-CCaaS Customer Requirements'!K19</f>
        <v>Site 9</v>
      </c>
      <c r="C140" s="39" t="s">
        <v>87</v>
      </c>
      <c r="E140" s="162" t="s">
        <v>88</v>
      </c>
      <c r="F140" s="154" t="s">
        <v>89</v>
      </c>
      <c r="G140" s="154" t="s">
        <v>90</v>
      </c>
      <c r="H140" s="155" t="s">
        <v>91</v>
      </c>
    </row>
    <row r="141" spans="2:8" ht="14.25" customHeight="1" outlineLevel="1">
      <c r="B141" s="26" t="str">
        <f>'1-CCaaS Customer Requirements'!$B$20</f>
        <v>Corporate voice users? (Users with VM box)</v>
      </c>
      <c r="C141" s="87">
        <f>'1-CCaaS Customer Requirements'!K$20</f>
        <v>0</v>
      </c>
      <c r="E141" s="163"/>
      <c r="F141" s="33"/>
      <c r="G141" s="33"/>
      <c r="H141" s="34"/>
    </row>
    <row r="142" spans="2:8" ht="14.25" customHeight="1" outlineLevel="1">
      <c r="B142" s="27" t="str">
        <f>'1-CCaaS Customer Requirements'!$B$21</f>
        <v>Number of DIDs</v>
      </c>
      <c r="C142" s="173">
        <f>'1-CCaaS Customer Requirements'!K$21</f>
        <v>0</v>
      </c>
      <c r="E142" s="163"/>
      <c r="F142" s="33"/>
      <c r="G142" s="33"/>
      <c r="H142" s="34"/>
    </row>
    <row r="143" spans="2:8" ht="14.25" customHeight="1" outlineLevel="1">
      <c r="B143" s="27" t="str">
        <f>'1-CCaaS Customer Requirements'!$B$22</f>
        <v>Contact Center</v>
      </c>
      <c r="C143" s="173">
        <f>'1-CCaaS Customer Requirements'!K$22</f>
        <v>0</v>
      </c>
      <c r="E143" s="163"/>
      <c r="F143" s="33"/>
      <c r="G143" s="33"/>
      <c r="H143" s="34"/>
    </row>
    <row r="144" spans="2:8" ht="14.25" customHeight="1" outlineLevel="1">
      <c r="B144" s="27" t="str">
        <f>'1-CCaaS Customer Requirements'!$B$23</f>
        <v>UC Seats</v>
      </c>
      <c r="C144" s="173">
        <f>'1-CCaaS Customer Requirements'!K$23</f>
        <v>0</v>
      </c>
      <c r="E144" s="163"/>
      <c r="F144" s="33"/>
      <c r="G144" s="33"/>
      <c r="H144" s="34"/>
    </row>
    <row r="145" spans="2:8" ht="14.25" customHeight="1" outlineLevel="1">
      <c r="B145" s="27" t="str">
        <f>'1-CCaaS Customer Requirements'!$B$24</f>
        <v>Conference Rooms</v>
      </c>
      <c r="C145" s="173">
        <f>'1-CCaaS Customer Requirements'!K$24</f>
        <v>0</v>
      </c>
      <c r="E145" s="163"/>
      <c r="F145" s="33"/>
      <c r="G145" s="33"/>
      <c r="H145" s="34"/>
    </row>
    <row r="146" spans="2:8" ht="14.25" customHeight="1" outlineLevel="1">
      <c r="B146" s="27" t="str">
        <f>'1-CCaaS Customer Requirements'!$B$25</f>
        <v>Analog Lines (Fax,Door, Paging, ATA, etc)</v>
      </c>
      <c r="C146" s="173">
        <f>'1-CCaaS Customer Requirements'!K$25</f>
        <v>0</v>
      </c>
      <c r="E146" s="163"/>
      <c r="F146" s="33"/>
      <c r="G146" s="33"/>
      <c r="H146" s="34"/>
    </row>
    <row r="147" spans="2:8" ht="14.25" customHeight="1" outlineLevel="1">
      <c r="B147" s="27" t="str">
        <f>'1-CCaaS Customer Requirements'!$B$26</f>
        <v>Other Seats Types (Hotdesking Seats, Call Center Seats)</v>
      </c>
      <c r="C147" s="173">
        <f>'1-CCaaS Customer Requirements'!K$26</f>
        <v>0</v>
      </c>
      <c r="E147" s="163"/>
      <c r="F147" s="33"/>
      <c r="G147" s="33"/>
      <c r="H147" s="34"/>
    </row>
    <row r="148" spans="2:8" ht="14.25" customHeight="1" outlineLevel="1">
      <c r="B148" s="27" t="str">
        <f>'1-CCaaS Customer Requirements'!$B$27</f>
        <v>Toll Free Numbers (needs to be cleaned up)</v>
      </c>
      <c r="C148" s="173">
        <f>'1-CCaaS Customer Requirements'!K$27</f>
        <v>0</v>
      </c>
      <c r="E148" s="163"/>
      <c r="F148" s="33"/>
      <c r="G148" s="33"/>
      <c r="H148" s="34"/>
    </row>
    <row r="149" spans="2:8" ht="14.25" customHeight="1" outlineLevel="1">
      <c r="B149" s="27" t="str">
        <f>'1-CCaaS Customer Requirements'!$B$28</f>
        <v>Auto Attendents/IVR</v>
      </c>
      <c r="C149" s="173">
        <f>'1-CCaaS Customer Requirements'!K$28</f>
        <v>0</v>
      </c>
      <c r="E149" s="163"/>
      <c r="F149" s="33"/>
      <c r="G149" s="33"/>
      <c r="H149" s="34"/>
    </row>
    <row r="150" spans="2:8" ht="14.25" customHeight="1" outlineLevel="1">
      <c r="B150" s="27" t="str">
        <f>'1-CCaaS Customer Requirements'!$B$29</f>
        <v>Hunt Groups</v>
      </c>
      <c r="C150" s="173">
        <f>'1-CCaaS Customer Requirements'!K$29</f>
        <v>0</v>
      </c>
      <c r="E150" s="163"/>
      <c r="F150" s="33"/>
      <c r="G150" s="33"/>
      <c r="H150" s="34"/>
    </row>
    <row r="151" spans="2:8" ht="14.25" customHeight="1" outlineLevel="1" thickBot="1">
      <c r="B151" s="27" t="str">
        <f>'1-CCaaS Customer Requirements'!$B$30</f>
        <v>( Physical Phones)</v>
      </c>
      <c r="C151" s="173">
        <f>'1-CCaaS Customer Requirements'!K$30</f>
        <v>0</v>
      </c>
      <c r="E151" s="163"/>
      <c r="F151" s="33"/>
      <c r="G151" s="33"/>
      <c r="H151" s="34"/>
    </row>
    <row r="152" spans="2:8" ht="15.75" customHeight="1" outlineLevel="1" thickBot="1">
      <c r="B152" s="45" t="s">
        <v>92</v>
      </c>
      <c r="C152" s="46">
        <f>C147+C146+C145+C144+C143+C141</f>
        <v>0</v>
      </c>
      <c r="E152" s="164" t="s">
        <v>93</v>
      </c>
      <c r="F152" s="156"/>
      <c r="G152" s="156">
        <f>SUM(G141:G151)</f>
        <v>0</v>
      </c>
      <c r="H152" s="157">
        <f>SUM(H141:H151)</f>
        <v>0</v>
      </c>
    </row>
    <row r="153" spans="2:8" ht="15" customHeight="1" outlineLevel="1" thickBot="1">
      <c r="B153" s="88"/>
      <c r="F153" s="151"/>
    </row>
    <row r="154" spans="2:8" ht="14.25" customHeight="1" outlineLevel="1">
      <c r="B154" s="98" t="str">
        <f>'1-CCaaS Customer Requirements'!L19</f>
        <v>Site 10</v>
      </c>
      <c r="C154" s="94" t="s">
        <v>87</v>
      </c>
      <c r="E154" s="162" t="s">
        <v>88</v>
      </c>
      <c r="F154" s="154" t="s">
        <v>89</v>
      </c>
      <c r="G154" s="154" t="s">
        <v>90</v>
      </c>
      <c r="H154" s="155" t="s">
        <v>91</v>
      </c>
    </row>
    <row r="155" spans="2:8" ht="14.25" customHeight="1" outlineLevel="1">
      <c r="B155" s="27" t="str">
        <f>'1-CCaaS Customer Requirements'!$B$20</f>
        <v>Corporate voice users? (Users with VM box)</v>
      </c>
      <c r="C155" s="173">
        <f>'1-CCaaS Customer Requirements'!L$20</f>
        <v>0</v>
      </c>
      <c r="E155" s="163"/>
      <c r="F155" s="33"/>
      <c r="G155" s="33"/>
      <c r="H155" s="34"/>
    </row>
    <row r="156" spans="2:8" ht="14.25" customHeight="1" outlineLevel="1">
      <c r="B156" s="27" t="str">
        <f>'1-CCaaS Customer Requirements'!$B$21</f>
        <v>Number of DIDs</v>
      </c>
      <c r="C156" s="173">
        <f>'1-CCaaS Customer Requirements'!L$21</f>
        <v>0</v>
      </c>
      <c r="E156" s="163"/>
      <c r="F156" s="33"/>
      <c r="G156" s="33"/>
      <c r="H156" s="34"/>
    </row>
    <row r="157" spans="2:8" ht="14.25" customHeight="1" outlineLevel="1">
      <c r="B157" s="27" t="str">
        <f>'1-CCaaS Customer Requirements'!$B$22</f>
        <v>Contact Center</v>
      </c>
      <c r="C157" s="173">
        <f>'1-CCaaS Customer Requirements'!L$22</f>
        <v>0</v>
      </c>
      <c r="E157" s="163"/>
      <c r="F157" s="33"/>
      <c r="G157" s="33"/>
      <c r="H157" s="34"/>
    </row>
    <row r="158" spans="2:8" ht="14.25" customHeight="1" outlineLevel="1">
      <c r="B158" s="27" t="str">
        <f>'1-CCaaS Customer Requirements'!$B$23</f>
        <v>UC Seats</v>
      </c>
      <c r="C158" s="173">
        <f>'1-CCaaS Customer Requirements'!L$23</f>
        <v>0</v>
      </c>
      <c r="E158" s="163"/>
      <c r="F158" s="33"/>
      <c r="G158" s="33"/>
      <c r="H158" s="34"/>
    </row>
    <row r="159" spans="2:8" ht="14.25" customHeight="1" outlineLevel="1">
      <c r="B159" s="27" t="str">
        <f>'1-CCaaS Customer Requirements'!$B$24</f>
        <v>Conference Rooms</v>
      </c>
      <c r="C159" s="173">
        <f>'1-CCaaS Customer Requirements'!L$24</f>
        <v>0</v>
      </c>
      <c r="E159" s="163"/>
      <c r="F159" s="33"/>
      <c r="G159" s="33"/>
      <c r="H159" s="34"/>
    </row>
    <row r="160" spans="2:8" ht="14.25" customHeight="1" outlineLevel="1">
      <c r="B160" s="27" t="str">
        <f>'1-CCaaS Customer Requirements'!$B$25</f>
        <v>Analog Lines (Fax,Door, Paging, ATA, etc)</v>
      </c>
      <c r="C160" s="173">
        <f>'1-CCaaS Customer Requirements'!L$25</f>
        <v>0</v>
      </c>
      <c r="E160" s="163"/>
      <c r="F160" s="33"/>
      <c r="G160" s="33"/>
      <c r="H160" s="34"/>
    </row>
    <row r="161" spans="2:8" ht="14.25" customHeight="1" outlineLevel="1">
      <c r="B161" s="27" t="str">
        <f>'1-CCaaS Customer Requirements'!$B$26</f>
        <v>Other Seats Types (Hotdesking Seats, Call Center Seats)</v>
      </c>
      <c r="C161" s="173">
        <f>'1-CCaaS Customer Requirements'!L$26</f>
        <v>0</v>
      </c>
      <c r="E161" s="163"/>
      <c r="F161" s="33"/>
      <c r="G161" s="33"/>
      <c r="H161" s="34"/>
    </row>
    <row r="162" spans="2:8" ht="14.25" customHeight="1" outlineLevel="1">
      <c r="B162" s="27" t="str">
        <f>'1-CCaaS Customer Requirements'!$B$27</f>
        <v>Toll Free Numbers (needs to be cleaned up)</v>
      </c>
      <c r="C162" s="173">
        <f>'1-CCaaS Customer Requirements'!L$27</f>
        <v>0</v>
      </c>
      <c r="E162" s="163"/>
      <c r="F162" s="33"/>
      <c r="G162" s="33"/>
      <c r="H162" s="34"/>
    </row>
    <row r="163" spans="2:8" ht="14.25" customHeight="1" outlineLevel="1">
      <c r="B163" s="27" t="str">
        <f>'1-CCaaS Customer Requirements'!$B$28</f>
        <v>Auto Attendents/IVR</v>
      </c>
      <c r="C163" s="173">
        <f>'1-CCaaS Customer Requirements'!L$28</f>
        <v>0</v>
      </c>
      <c r="E163" s="163"/>
      <c r="F163" s="33"/>
      <c r="G163" s="33"/>
      <c r="H163" s="34"/>
    </row>
    <row r="164" spans="2:8" ht="14.25" customHeight="1" outlineLevel="1">
      <c r="B164" s="27" t="str">
        <f>'1-CCaaS Customer Requirements'!$B$29</f>
        <v>Hunt Groups</v>
      </c>
      <c r="C164" s="173">
        <f>'1-CCaaS Customer Requirements'!L$29</f>
        <v>0</v>
      </c>
      <c r="E164" s="163"/>
      <c r="F164" s="33"/>
      <c r="G164" s="33"/>
      <c r="H164" s="34"/>
    </row>
    <row r="165" spans="2:8" ht="14.25" customHeight="1" outlineLevel="1">
      <c r="B165" s="27" t="str">
        <f>'1-CCaaS Customer Requirements'!$B$30</f>
        <v>( Physical Phones)</v>
      </c>
      <c r="C165" s="173">
        <f>'1-CCaaS Customer Requirements'!L$30</f>
        <v>0</v>
      </c>
      <c r="E165" s="163"/>
      <c r="F165" s="33"/>
      <c r="G165" s="33"/>
      <c r="H165" s="34"/>
    </row>
    <row r="166" spans="2:8" ht="15.75" customHeight="1" outlineLevel="1" thickBot="1">
      <c r="B166" s="95" t="s">
        <v>92</v>
      </c>
      <c r="C166" s="96">
        <f>C161+C160+C159+C158+C157+C155</f>
        <v>0</v>
      </c>
      <c r="E166" s="164" t="s">
        <v>93</v>
      </c>
      <c r="F166" s="156"/>
      <c r="G166" s="156">
        <f>SUM(G155:G165)</f>
        <v>0</v>
      </c>
      <c r="H166" s="157">
        <f>SUM(H155:H165)</f>
        <v>0</v>
      </c>
    </row>
    <row r="167" spans="2:8" ht="6.75" customHeight="1" outlineLevel="1" thickBot="1">
      <c r="B167" s="12"/>
      <c r="C167" s="13"/>
      <c r="E167" s="161"/>
      <c r="F167" s="158"/>
      <c r="G167" s="158"/>
      <c r="H167" s="158"/>
    </row>
    <row r="168" spans="2:8" ht="6.75" customHeight="1" thickBot="1"/>
    <row r="169" spans="2:8" ht="15.75" customHeight="1">
      <c r="B169" s="89" t="s">
        <v>92</v>
      </c>
      <c r="C169" s="87">
        <f>SUM(C40,C54,C68,C82,C96,C110,C124,C138,C152,C166)</f>
        <v>229</v>
      </c>
      <c r="E169" s="165" t="s">
        <v>93</v>
      </c>
      <c r="F169" s="159"/>
      <c r="G169" s="159">
        <f>SUM(G40,G54,G68,G82,G96,G110,G124,G138,G152,G166)</f>
        <v>0</v>
      </c>
      <c r="H169" s="160">
        <f>SUM(H40,H54,H68,H82,H96,H110,H124,H138,H152,H166)</f>
        <v>0</v>
      </c>
    </row>
    <row r="170" spans="2:8">
      <c r="B170" s="99" t="s">
        <v>27</v>
      </c>
      <c r="C170" s="90" t="s">
        <v>28</v>
      </c>
      <c r="E170" s="166" t="s">
        <v>27</v>
      </c>
      <c r="F170" s="92" t="s">
        <v>94</v>
      </c>
      <c r="G170" s="92" t="s">
        <v>90</v>
      </c>
      <c r="H170" s="93" t="s">
        <v>91</v>
      </c>
    </row>
    <row r="171" spans="2:8" ht="15.75" customHeight="1">
      <c r="B171" s="27" t="s">
        <v>29</v>
      </c>
      <c r="C171" s="173">
        <f>'1-CCaaS Customer Requirements'!C33</f>
        <v>0</v>
      </c>
      <c r="E171" s="163" t="s">
        <v>95</v>
      </c>
      <c r="F171" s="36"/>
      <c r="G171" s="33">
        <f>$C171*F171</f>
        <v>0</v>
      </c>
      <c r="H171" s="34"/>
    </row>
    <row r="172" spans="2:8">
      <c r="B172" s="27" t="s">
        <v>30</v>
      </c>
      <c r="C172" s="173">
        <f>'1-CCaaS Customer Requirements'!C34</f>
        <v>0</v>
      </c>
      <c r="E172" s="163" t="s">
        <v>96</v>
      </c>
      <c r="F172" s="36"/>
      <c r="G172" s="33">
        <f t="shared" ref="G172" si="0">$C172*F172</f>
        <v>0</v>
      </c>
      <c r="H172" s="34"/>
    </row>
    <row r="173" spans="2:8" s="8" customFormat="1" ht="14.25" customHeight="1">
      <c r="B173" s="99" t="s">
        <v>97</v>
      </c>
      <c r="C173" s="90" t="s">
        <v>98</v>
      </c>
      <c r="E173" s="166" t="s">
        <v>97</v>
      </c>
      <c r="F173" s="92"/>
      <c r="G173" s="92"/>
      <c r="H173" s="93"/>
    </row>
    <row r="174" spans="2:8" ht="15.75" customHeight="1">
      <c r="B174" s="27" t="s">
        <v>99</v>
      </c>
      <c r="C174" s="173">
        <f>C169</f>
        <v>229</v>
      </c>
      <c r="E174" s="163" t="s">
        <v>100</v>
      </c>
      <c r="F174" s="33"/>
      <c r="G174" s="33">
        <f>$C174*F174</f>
        <v>0</v>
      </c>
      <c r="H174" s="34"/>
    </row>
    <row r="175" spans="2:8" ht="14.4" thickBot="1">
      <c r="B175" s="91" t="s">
        <v>101</v>
      </c>
      <c r="C175" s="174">
        <f>C169</f>
        <v>229</v>
      </c>
      <c r="E175" s="163" t="s">
        <v>100</v>
      </c>
      <c r="F175" s="33"/>
      <c r="G175" s="33">
        <f t="shared" ref="G175" si="1">$C175*F175</f>
        <v>0</v>
      </c>
      <c r="H175" s="34"/>
    </row>
    <row r="176" spans="2:8" s="8" customFormat="1" ht="14.25" customHeight="1" thickBot="1">
      <c r="B176" s="105" t="s">
        <v>176</v>
      </c>
      <c r="C176" s="90" t="s">
        <v>98</v>
      </c>
      <c r="E176" s="166" t="s">
        <v>176</v>
      </c>
      <c r="F176" s="92"/>
      <c r="G176" s="92"/>
      <c r="H176" s="93"/>
    </row>
    <row r="177" spans="2:8" ht="15.75" customHeight="1">
      <c r="B177" s="26" t="s">
        <v>173</v>
      </c>
      <c r="C177" s="173">
        <v>1</v>
      </c>
      <c r="E177" s="294" t="s">
        <v>173</v>
      </c>
      <c r="F177" s="295"/>
      <c r="G177" s="202"/>
      <c r="H177" s="57">
        <v>2500</v>
      </c>
    </row>
    <row r="178" spans="2:8" ht="15.75" customHeight="1" thickBot="1">
      <c r="B178" s="91" t="s">
        <v>174</v>
      </c>
      <c r="C178" s="174">
        <v>1</v>
      </c>
      <c r="E178" s="292" t="s">
        <v>174</v>
      </c>
      <c r="F178" s="293"/>
      <c r="G178" s="203"/>
      <c r="H178" s="54">
        <v>5000</v>
      </c>
    </row>
    <row r="179" spans="2:8" s="76" customFormat="1" ht="14.4" thickBot="1">
      <c r="B179" s="100"/>
      <c r="C179" s="101"/>
      <c r="D179" s="2"/>
      <c r="E179" s="167" t="s">
        <v>102</v>
      </c>
      <c r="F179" s="102"/>
      <c r="G179" s="102">
        <f>SUM(G169:G178)</f>
        <v>0</v>
      </c>
      <c r="H179" s="103">
        <f>SUM(H169:H178)</f>
        <v>7500</v>
      </c>
    </row>
  </sheetData>
  <dataConsolidate topLabels="1"/>
  <mergeCells count="48">
    <mergeCell ref="I17:I26"/>
    <mergeCell ref="B25:C25"/>
    <mergeCell ref="E25:H25"/>
    <mergeCell ref="B26:C26"/>
    <mergeCell ref="E26:H26"/>
    <mergeCell ref="B22:C22"/>
    <mergeCell ref="E22:H22"/>
    <mergeCell ref="B23:C23"/>
    <mergeCell ref="E23:H23"/>
    <mergeCell ref="B24:C24"/>
    <mergeCell ref="E24:H24"/>
    <mergeCell ref="B19:C19"/>
    <mergeCell ref="E19:H19"/>
    <mergeCell ref="B20:C20"/>
    <mergeCell ref="E20:H20"/>
    <mergeCell ref="B21:C21"/>
    <mergeCell ref="E21:H21"/>
    <mergeCell ref="B16:C16"/>
    <mergeCell ref="E16:H16"/>
    <mergeCell ref="B17:C17"/>
    <mergeCell ref="E17:H17"/>
    <mergeCell ref="B18:C18"/>
    <mergeCell ref="E18:H18"/>
    <mergeCell ref="E8:H8"/>
    <mergeCell ref="B13:C13"/>
    <mergeCell ref="E13:H13"/>
    <mergeCell ref="B14:C14"/>
    <mergeCell ref="E14:H14"/>
    <mergeCell ref="B11:C11"/>
    <mergeCell ref="E11:H11"/>
    <mergeCell ref="B12:C12"/>
    <mergeCell ref="E12:H12"/>
    <mergeCell ref="E178:F178"/>
    <mergeCell ref="E177:F177"/>
    <mergeCell ref="B2:H2"/>
    <mergeCell ref="B5:C5"/>
    <mergeCell ref="E5:H5"/>
    <mergeCell ref="B6:C6"/>
    <mergeCell ref="E6:H6"/>
    <mergeCell ref="B4:C4"/>
    <mergeCell ref="E4:H4"/>
    <mergeCell ref="B9:C9"/>
    <mergeCell ref="E9:H9"/>
    <mergeCell ref="B10:C10"/>
    <mergeCell ref="E10:H10"/>
    <mergeCell ref="B7:C7"/>
    <mergeCell ref="E7:H7"/>
    <mergeCell ref="B8:C8"/>
  </mergeCells>
  <conditionalFormatting sqref="B5:B14">
    <cfRule type="expression" dxfId="59" priority="299">
      <formula>MOD(ROW(),2)=0</formula>
    </cfRule>
  </conditionalFormatting>
  <conditionalFormatting sqref="B17:B26">
    <cfRule type="expression" dxfId="58" priority="2">
      <formula>MOD(ROW(),2)=0</formula>
    </cfRule>
  </conditionalFormatting>
  <conditionalFormatting sqref="E5:E14">
    <cfRule type="expression" dxfId="57" priority="295">
      <formula>MOD(ROW(),2)=0</formula>
    </cfRule>
  </conditionalFormatting>
  <conditionalFormatting sqref="E17:E26">
    <cfRule type="expression" dxfId="56" priority="1">
      <formula>MOD(ROW(),2)=0</formula>
    </cfRule>
  </conditionalFormatting>
  <pageMargins left="0.7" right="0.7" top="0.75" bottom="0.75" header="0.3" footer="0.3"/>
  <pageSetup orientation="portrait" r:id="rId1"/>
  <ignoredErrors>
    <ignoredError sqref="C29:C39 C41:C81 B17:C26 C85:C95 C99:C109 C113:C124 C127:C137 C141:C151 C155:C165 C169 C174:C175 G171:G175 B29:B39 B43:B165 C171:C172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B1C032-766A-4209-AED7-7529D45E8E53}">
  <dimension ref="B1:W205"/>
  <sheetViews>
    <sheetView showGridLines="0" zoomScale="80" zoomScaleNormal="80" workbookViewId="0">
      <pane ySplit="26" topLeftCell="A64" activePane="bottomLeft" state="frozen"/>
      <selection pane="bottomLeft" activeCell="A2" sqref="A2:XFD2"/>
    </sheetView>
  </sheetViews>
  <sheetFormatPr defaultColWidth="9.109375" defaultRowHeight="13.8" outlineLevelRow="2"/>
  <cols>
    <col min="1" max="1" width="3.33203125" style="2" customWidth="1"/>
    <col min="2" max="2" width="61.33203125" style="1" bestFit="1" customWidth="1"/>
    <col min="3" max="3" width="11.109375" style="9" bestFit="1" customWidth="1"/>
    <col min="4" max="4" width="3.6640625" style="2" customWidth="1"/>
    <col min="5" max="5" width="20.33203125" style="9" bestFit="1" customWidth="1"/>
    <col min="6" max="6" width="10.6640625" style="9" customWidth="1"/>
    <col min="7" max="7" width="14" style="28" bestFit="1" customWidth="1"/>
    <col min="8" max="8" width="10.6640625" style="28" customWidth="1"/>
    <col min="9" max="9" width="3.6640625" style="2" customWidth="1"/>
    <col min="10" max="10" width="22.77734375" style="9" bestFit="1" customWidth="1"/>
    <col min="11" max="11" width="13" style="9" customWidth="1"/>
    <col min="12" max="12" width="14" style="28" bestFit="1" customWidth="1"/>
    <col min="13" max="13" width="12" style="28" customWidth="1"/>
    <col min="14" max="14" width="3.6640625" style="2" customWidth="1"/>
    <col min="15" max="15" width="22.109375" style="9" bestFit="1" customWidth="1"/>
    <col min="16" max="16" width="12.6640625" style="9" customWidth="1"/>
    <col min="17" max="17" width="14" style="28" bestFit="1" customWidth="1"/>
    <col min="18" max="18" width="10.6640625" style="28" customWidth="1"/>
    <col min="19" max="19" width="3.6640625" style="2" customWidth="1"/>
    <col min="20" max="20" width="22.109375" style="9" bestFit="1" customWidth="1"/>
    <col min="21" max="21" width="13.44140625" style="9" customWidth="1"/>
    <col min="22" max="22" width="14" style="28" bestFit="1" customWidth="1"/>
    <col min="23" max="23" width="10.6640625" style="28" customWidth="1"/>
    <col min="24" max="24" width="3.6640625" style="2" customWidth="1"/>
    <col min="25" max="16384" width="9.109375" style="2"/>
  </cols>
  <sheetData>
    <row r="1" spans="2:23" ht="14.4" thickBot="1"/>
    <row r="2" spans="2:23" s="38" customFormat="1" ht="23.4" thickBot="1">
      <c r="B2" s="354" t="s">
        <v>202</v>
      </c>
      <c r="C2" s="355"/>
      <c r="D2" s="355"/>
      <c r="E2" s="355"/>
      <c r="F2" s="355"/>
      <c r="G2" s="355"/>
      <c r="H2" s="355"/>
      <c r="I2" s="355"/>
      <c r="J2" s="355"/>
      <c r="K2" s="355"/>
      <c r="L2" s="355"/>
      <c r="M2" s="355"/>
      <c r="N2" s="355"/>
      <c r="O2" s="355"/>
      <c r="P2" s="355"/>
      <c r="Q2" s="355"/>
      <c r="R2" s="355"/>
      <c r="S2" s="355"/>
      <c r="T2" s="355"/>
      <c r="U2" s="355"/>
      <c r="V2" s="355"/>
      <c r="W2" s="356"/>
    </row>
    <row r="3" spans="2:23" ht="14.4" thickBot="1">
      <c r="B3" s="2"/>
      <c r="C3" s="10"/>
      <c r="E3" s="10"/>
      <c r="F3" s="10"/>
      <c r="G3" s="29"/>
      <c r="H3" s="29"/>
      <c r="J3" s="10"/>
      <c r="K3" s="10"/>
      <c r="L3" s="29"/>
      <c r="M3" s="29"/>
      <c r="O3" s="10"/>
      <c r="P3" s="10"/>
      <c r="Q3" s="29"/>
      <c r="R3" s="29"/>
      <c r="T3" s="10"/>
      <c r="U3" s="10"/>
      <c r="V3" s="29"/>
      <c r="W3" s="29"/>
    </row>
    <row r="4" spans="2:23" ht="18" thickBot="1">
      <c r="B4" s="309" t="s">
        <v>74</v>
      </c>
      <c r="C4" s="310"/>
      <c r="E4" s="334" t="s">
        <v>103</v>
      </c>
      <c r="F4" s="335"/>
      <c r="G4" s="335"/>
      <c r="H4" s="336"/>
      <c r="J4" s="331" t="s">
        <v>104</v>
      </c>
      <c r="K4" s="332"/>
      <c r="L4" s="332"/>
      <c r="M4" s="333"/>
      <c r="O4" s="328" t="s">
        <v>105</v>
      </c>
      <c r="P4" s="329"/>
      <c r="Q4" s="329"/>
      <c r="R4" s="330"/>
      <c r="T4" s="325" t="s">
        <v>106</v>
      </c>
      <c r="U4" s="326"/>
      <c r="V4" s="326"/>
      <c r="W4" s="327"/>
    </row>
    <row r="5" spans="2:23">
      <c r="B5" s="299" t="s">
        <v>76</v>
      </c>
      <c r="C5" s="300"/>
      <c r="E5" s="301" t="s">
        <v>107</v>
      </c>
      <c r="F5" s="302"/>
      <c r="G5" s="302"/>
      <c r="H5" s="303"/>
      <c r="J5" s="301" t="s">
        <v>108</v>
      </c>
      <c r="K5" s="302"/>
      <c r="L5" s="302"/>
      <c r="M5" s="303"/>
      <c r="O5" s="343" t="s">
        <v>109</v>
      </c>
      <c r="P5" s="344"/>
      <c r="Q5" s="344"/>
      <c r="R5" s="345"/>
      <c r="T5" s="343" t="s">
        <v>110</v>
      </c>
      <c r="U5" s="344"/>
      <c r="V5" s="344"/>
      <c r="W5" s="345"/>
    </row>
    <row r="6" spans="2:23">
      <c r="B6" s="304" t="s">
        <v>8</v>
      </c>
      <c r="C6" s="305"/>
      <c r="E6" s="306" t="s">
        <v>111</v>
      </c>
      <c r="F6" s="307"/>
      <c r="G6" s="307"/>
      <c r="H6" s="308"/>
      <c r="J6" s="306" t="s">
        <v>112</v>
      </c>
      <c r="K6" s="307"/>
      <c r="L6" s="307"/>
      <c r="M6" s="308"/>
      <c r="O6" s="306" t="s">
        <v>113</v>
      </c>
      <c r="P6" s="307"/>
      <c r="Q6" s="307"/>
      <c r="R6" s="308"/>
      <c r="T6" s="306" t="s">
        <v>114</v>
      </c>
      <c r="U6" s="307"/>
      <c r="V6" s="307"/>
      <c r="W6" s="308"/>
    </row>
    <row r="7" spans="2:23">
      <c r="B7" s="304" t="s">
        <v>6</v>
      </c>
      <c r="C7" s="305"/>
      <c r="E7" s="306" t="s">
        <v>115</v>
      </c>
      <c r="F7" s="307"/>
      <c r="G7" s="307"/>
      <c r="H7" s="308"/>
      <c r="J7" s="306" t="s">
        <v>116</v>
      </c>
      <c r="K7" s="307"/>
      <c r="L7" s="307"/>
      <c r="M7" s="308"/>
      <c r="O7" s="306" t="s">
        <v>117</v>
      </c>
      <c r="P7" s="307"/>
      <c r="Q7" s="307"/>
      <c r="R7" s="308"/>
      <c r="T7" s="306" t="s">
        <v>118</v>
      </c>
      <c r="U7" s="307"/>
      <c r="V7" s="307"/>
      <c r="W7" s="308"/>
    </row>
    <row r="8" spans="2:23">
      <c r="B8" s="304" t="s">
        <v>77</v>
      </c>
      <c r="C8" s="305"/>
      <c r="E8" s="306" t="s">
        <v>119</v>
      </c>
      <c r="F8" s="307"/>
      <c r="G8" s="307"/>
      <c r="H8" s="308"/>
      <c r="J8" s="306" t="s">
        <v>120</v>
      </c>
      <c r="K8" s="307"/>
      <c r="L8" s="307"/>
      <c r="M8" s="308"/>
      <c r="O8" s="306" t="s">
        <v>121</v>
      </c>
      <c r="P8" s="307"/>
      <c r="Q8" s="307"/>
      <c r="R8" s="308"/>
      <c r="T8" s="306" t="s">
        <v>122</v>
      </c>
      <c r="U8" s="307"/>
      <c r="V8" s="307"/>
      <c r="W8" s="308"/>
    </row>
    <row r="9" spans="2:23">
      <c r="B9" s="304" t="s">
        <v>78</v>
      </c>
      <c r="C9" s="305"/>
      <c r="E9" s="306" t="s">
        <v>123</v>
      </c>
      <c r="F9" s="307"/>
      <c r="G9" s="307"/>
      <c r="H9" s="308"/>
      <c r="J9" s="306" t="s">
        <v>124</v>
      </c>
      <c r="K9" s="307"/>
      <c r="L9" s="307"/>
      <c r="M9" s="308"/>
      <c r="O9" s="306" t="s">
        <v>125</v>
      </c>
      <c r="P9" s="307"/>
      <c r="Q9" s="307"/>
      <c r="R9" s="308"/>
      <c r="T9" s="306">
        <v>578000</v>
      </c>
      <c r="U9" s="307"/>
      <c r="V9" s="307"/>
      <c r="W9" s="308"/>
    </row>
    <row r="10" spans="2:23">
      <c r="B10" s="304" t="s">
        <v>79</v>
      </c>
      <c r="C10" s="305"/>
      <c r="E10" s="306" t="s">
        <v>126</v>
      </c>
      <c r="F10" s="307"/>
      <c r="G10" s="307"/>
      <c r="H10" s="308"/>
      <c r="J10" s="306" t="s">
        <v>126</v>
      </c>
      <c r="K10" s="307"/>
      <c r="L10" s="307"/>
      <c r="M10" s="308"/>
      <c r="O10" s="306" t="s">
        <v>126</v>
      </c>
      <c r="P10" s="307"/>
      <c r="Q10" s="307"/>
      <c r="R10" s="308"/>
      <c r="T10" s="306" t="s">
        <v>126</v>
      </c>
      <c r="U10" s="307"/>
      <c r="V10" s="307"/>
      <c r="W10" s="308"/>
    </row>
    <row r="11" spans="2:23" ht="39.75" customHeight="1">
      <c r="B11" s="304" t="s">
        <v>80</v>
      </c>
      <c r="C11" s="305"/>
      <c r="E11" s="306" t="s">
        <v>127</v>
      </c>
      <c r="F11" s="307"/>
      <c r="G11" s="307"/>
      <c r="H11" s="308"/>
      <c r="J11" s="306" t="s">
        <v>128</v>
      </c>
      <c r="K11" s="307"/>
      <c r="L11" s="307"/>
      <c r="M11" s="308"/>
      <c r="O11" s="306" t="s">
        <v>129</v>
      </c>
      <c r="P11" s="307"/>
      <c r="Q11" s="307"/>
      <c r="R11" s="308"/>
      <c r="T11" s="306" t="s">
        <v>130</v>
      </c>
      <c r="U11" s="307"/>
      <c r="V11" s="307"/>
      <c r="W11" s="308"/>
    </row>
    <row r="12" spans="2:23">
      <c r="B12" s="304" t="s">
        <v>81</v>
      </c>
      <c r="C12" s="305"/>
      <c r="E12" s="306" t="s">
        <v>131</v>
      </c>
      <c r="F12" s="307"/>
      <c r="G12" s="307"/>
      <c r="H12" s="308"/>
      <c r="J12" s="306" t="s">
        <v>132</v>
      </c>
      <c r="K12" s="307"/>
      <c r="L12" s="307"/>
      <c r="M12" s="308"/>
      <c r="O12" s="306" t="s">
        <v>133</v>
      </c>
      <c r="P12" s="307"/>
      <c r="Q12" s="307"/>
      <c r="R12" s="308"/>
      <c r="T12" s="306" t="s">
        <v>191</v>
      </c>
      <c r="U12" s="307"/>
      <c r="V12" s="307"/>
      <c r="W12" s="308"/>
    </row>
    <row r="13" spans="2:23">
      <c r="B13" s="304" t="s">
        <v>82</v>
      </c>
      <c r="C13" s="305"/>
      <c r="E13" s="306" t="s">
        <v>134</v>
      </c>
      <c r="F13" s="307"/>
      <c r="G13" s="307"/>
      <c r="H13" s="308"/>
      <c r="J13" s="306" t="s">
        <v>134</v>
      </c>
      <c r="K13" s="307"/>
      <c r="L13" s="307"/>
      <c r="M13" s="308"/>
      <c r="O13" s="306" t="s">
        <v>134</v>
      </c>
      <c r="P13" s="307"/>
      <c r="Q13" s="307"/>
      <c r="R13" s="308"/>
      <c r="T13" s="306" t="s">
        <v>135</v>
      </c>
      <c r="U13" s="307"/>
      <c r="V13" s="307"/>
      <c r="W13" s="308"/>
    </row>
    <row r="14" spans="2:23" ht="14.4" thickBot="1">
      <c r="B14" s="314" t="s">
        <v>83</v>
      </c>
      <c r="C14" s="315"/>
      <c r="E14" s="316" t="s">
        <v>136</v>
      </c>
      <c r="F14" s="317"/>
      <c r="G14" s="317"/>
      <c r="H14" s="318"/>
      <c r="J14" s="316" t="s">
        <v>137</v>
      </c>
      <c r="K14" s="317"/>
      <c r="L14" s="317"/>
      <c r="M14" s="318"/>
      <c r="O14" s="316" t="s">
        <v>138</v>
      </c>
      <c r="P14" s="317"/>
      <c r="Q14" s="317"/>
      <c r="R14" s="318"/>
      <c r="T14" s="316" t="s">
        <v>136</v>
      </c>
      <c r="U14" s="317"/>
      <c r="V14" s="317"/>
      <c r="W14" s="318"/>
    </row>
    <row r="15" spans="2:23" ht="7.5" customHeight="1" thickBot="1">
      <c r="B15" s="12"/>
      <c r="C15" s="13"/>
      <c r="E15" s="13"/>
      <c r="F15" s="13"/>
      <c r="G15" s="30"/>
      <c r="H15" s="30"/>
      <c r="J15" s="13"/>
      <c r="K15" s="13"/>
      <c r="L15" s="30"/>
      <c r="M15" s="30"/>
      <c r="Q15" s="30"/>
      <c r="R15" s="30"/>
      <c r="V15" s="30"/>
      <c r="W15" s="30"/>
    </row>
    <row r="16" spans="2:23" ht="14.4" thickBot="1">
      <c r="B16" s="349" t="s">
        <v>84</v>
      </c>
      <c r="C16" s="350"/>
      <c r="E16" s="351" t="s">
        <v>139</v>
      </c>
      <c r="F16" s="352"/>
      <c r="G16" s="352"/>
      <c r="H16" s="353"/>
      <c r="J16" s="363" t="s">
        <v>85</v>
      </c>
      <c r="K16" s="364"/>
      <c r="L16" s="364"/>
      <c r="M16" s="365"/>
      <c r="O16" s="372" t="s">
        <v>85</v>
      </c>
      <c r="P16" s="373"/>
      <c r="Q16" s="373"/>
      <c r="R16" s="374"/>
      <c r="T16" s="369" t="s">
        <v>85</v>
      </c>
      <c r="U16" s="370"/>
      <c r="V16" s="370"/>
      <c r="W16" s="371"/>
    </row>
    <row r="17" spans="2:23">
      <c r="B17" s="299" t="str">
        <f>'1-CCaaS Customer Requirements'!C19</f>
        <v>Site 1</v>
      </c>
      <c r="C17" s="300"/>
      <c r="E17" s="301"/>
      <c r="F17" s="302"/>
      <c r="G17" s="302"/>
      <c r="H17" s="303"/>
      <c r="J17" s="301"/>
      <c r="K17" s="302"/>
      <c r="L17" s="302"/>
      <c r="M17" s="303"/>
      <c r="O17" s="301"/>
      <c r="P17" s="302"/>
      <c r="Q17" s="302"/>
      <c r="R17" s="303"/>
      <c r="T17" s="301"/>
      <c r="U17" s="302"/>
      <c r="V17" s="302"/>
      <c r="W17" s="303"/>
    </row>
    <row r="18" spans="2:23">
      <c r="B18" s="304" t="str">
        <f>'1-CCaaS Customer Requirements'!D19</f>
        <v>Site 2</v>
      </c>
      <c r="C18" s="305"/>
      <c r="E18" s="306"/>
      <c r="F18" s="307"/>
      <c r="G18" s="307"/>
      <c r="H18" s="308"/>
      <c r="J18" s="306"/>
      <c r="K18" s="307"/>
      <c r="L18" s="307"/>
      <c r="M18" s="308"/>
      <c r="O18" s="306"/>
      <c r="P18" s="307"/>
      <c r="Q18" s="307"/>
      <c r="R18" s="308"/>
      <c r="T18" s="306"/>
      <c r="U18" s="307"/>
      <c r="V18" s="307"/>
      <c r="W18" s="308"/>
    </row>
    <row r="19" spans="2:23">
      <c r="B19" s="304" t="str">
        <f>'1-CCaaS Customer Requirements'!E19</f>
        <v>Site 3</v>
      </c>
      <c r="C19" s="305"/>
      <c r="E19" s="306"/>
      <c r="F19" s="307"/>
      <c r="G19" s="307"/>
      <c r="H19" s="308"/>
      <c r="J19" s="306"/>
      <c r="K19" s="307"/>
      <c r="L19" s="307"/>
      <c r="M19" s="308"/>
      <c r="O19" s="306"/>
      <c r="P19" s="307"/>
      <c r="Q19" s="307"/>
      <c r="R19" s="308"/>
      <c r="T19" s="306"/>
      <c r="U19" s="307"/>
      <c r="V19" s="307"/>
      <c r="W19" s="308"/>
    </row>
    <row r="20" spans="2:23" ht="14.25" customHeight="1">
      <c r="B20" s="304" t="str">
        <f>'1-CCaaS Customer Requirements'!F19</f>
        <v>Site 4</v>
      </c>
      <c r="C20" s="305"/>
      <c r="E20" s="306"/>
      <c r="F20" s="307"/>
      <c r="G20" s="307"/>
      <c r="H20" s="308"/>
      <c r="J20" s="306"/>
      <c r="K20" s="307"/>
      <c r="L20" s="307"/>
      <c r="M20" s="308"/>
      <c r="O20" s="306"/>
      <c r="P20" s="307"/>
      <c r="Q20" s="307"/>
      <c r="R20" s="308"/>
      <c r="T20" s="306"/>
      <c r="U20" s="307"/>
      <c r="V20" s="307"/>
      <c r="W20" s="308"/>
    </row>
    <row r="21" spans="2:23">
      <c r="B21" s="304" t="str">
        <f>'1-CCaaS Customer Requirements'!G19</f>
        <v>Site 5</v>
      </c>
      <c r="C21" s="305"/>
      <c r="E21" s="306"/>
      <c r="F21" s="307"/>
      <c r="G21" s="307"/>
      <c r="H21" s="308"/>
      <c r="J21" s="306"/>
      <c r="K21" s="307"/>
      <c r="L21" s="307"/>
      <c r="M21" s="308"/>
      <c r="O21" s="306"/>
      <c r="P21" s="307"/>
      <c r="Q21" s="307"/>
      <c r="R21" s="308"/>
      <c r="T21" s="306"/>
      <c r="U21" s="307"/>
      <c r="V21" s="307"/>
      <c r="W21" s="308"/>
    </row>
    <row r="22" spans="2:23">
      <c r="B22" s="304" t="str">
        <f>'1-CCaaS Customer Requirements'!H19</f>
        <v>Site 6</v>
      </c>
      <c r="C22" s="305"/>
      <c r="E22" s="306"/>
      <c r="F22" s="307"/>
      <c r="G22" s="307"/>
      <c r="H22" s="308"/>
      <c r="J22" s="306"/>
      <c r="K22" s="307"/>
      <c r="L22" s="307"/>
      <c r="M22" s="308"/>
      <c r="O22" s="306"/>
      <c r="P22" s="307"/>
      <c r="Q22" s="307"/>
      <c r="R22" s="308"/>
      <c r="T22" s="306"/>
      <c r="U22" s="307"/>
      <c r="V22" s="307"/>
      <c r="W22" s="308"/>
    </row>
    <row r="23" spans="2:23">
      <c r="B23" s="304" t="str">
        <f>'1-CCaaS Customer Requirements'!I19</f>
        <v>Site 7</v>
      </c>
      <c r="C23" s="305"/>
      <c r="E23" s="306"/>
      <c r="F23" s="307"/>
      <c r="G23" s="307"/>
      <c r="H23" s="308"/>
      <c r="J23" s="306"/>
      <c r="K23" s="307"/>
      <c r="L23" s="307"/>
      <c r="M23" s="308"/>
      <c r="O23" s="306"/>
      <c r="P23" s="307"/>
      <c r="Q23" s="307"/>
      <c r="R23" s="308"/>
      <c r="T23" s="306"/>
      <c r="U23" s="307"/>
      <c r="V23" s="307"/>
      <c r="W23" s="308"/>
    </row>
    <row r="24" spans="2:23">
      <c r="B24" s="304" t="str">
        <f>'1-CCaaS Customer Requirements'!J19</f>
        <v>Site 8</v>
      </c>
      <c r="C24" s="305"/>
      <c r="E24" s="306"/>
      <c r="F24" s="307"/>
      <c r="G24" s="307"/>
      <c r="H24" s="308"/>
      <c r="J24" s="306"/>
      <c r="K24" s="307"/>
      <c r="L24" s="307"/>
      <c r="M24" s="308"/>
      <c r="O24" s="306"/>
      <c r="P24" s="307"/>
      <c r="Q24" s="307"/>
      <c r="R24" s="308"/>
      <c r="T24" s="306"/>
      <c r="U24" s="307"/>
      <c r="V24" s="307"/>
      <c r="W24" s="308"/>
    </row>
    <row r="25" spans="2:23">
      <c r="B25" s="304" t="str">
        <f>'1-CCaaS Customer Requirements'!K19</f>
        <v>Site 9</v>
      </c>
      <c r="C25" s="305"/>
      <c r="E25" s="306"/>
      <c r="F25" s="307"/>
      <c r="G25" s="307"/>
      <c r="H25" s="308"/>
      <c r="J25" s="306"/>
      <c r="K25" s="307"/>
      <c r="L25" s="307"/>
      <c r="M25" s="308"/>
      <c r="O25" s="306"/>
      <c r="P25" s="307"/>
      <c r="Q25" s="307"/>
      <c r="R25" s="308"/>
      <c r="T25" s="306"/>
      <c r="U25" s="307"/>
      <c r="V25" s="307"/>
      <c r="W25" s="308"/>
    </row>
    <row r="26" spans="2:23" ht="14.4" thickBot="1">
      <c r="B26" s="314" t="str">
        <f>'1-CCaaS Customer Requirements'!L19</f>
        <v>Site 10</v>
      </c>
      <c r="C26" s="315"/>
      <c r="E26" s="316"/>
      <c r="F26" s="317"/>
      <c r="G26" s="317"/>
      <c r="H26" s="318"/>
      <c r="J26" s="316"/>
      <c r="K26" s="317"/>
      <c r="L26" s="317"/>
      <c r="M26" s="318"/>
      <c r="O26" s="316"/>
      <c r="P26" s="317"/>
      <c r="Q26" s="317"/>
      <c r="R26" s="318"/>
      <c r="T26" s="316"/>
      <c r="U26" s="317"/>
      <c r="V26" s="317"/>
      <c r="W26" s="318"/>
    </row>
    <row r="27" spans="2:23" ht="6.75" customHeight="1" thickBot="1">
      <c r="B27" s="88"/>
      <c r="D27" s="9"/>
      <c r="G27" s="9"/>
      <c r="H27" s="23"/>
      <c r="J27" s="2"/>
      <c r="K27" s="2"/>
      <c r="L27" s="2"/>
      <c r="M27" s="2"/>
      <c r="O27" s="2"/>
      <c r="P27" s="2"/>
      <c r="Q27" s="2"/>
      <c r="R27" s="2"/>
      <c r="T27" s="2"/>
      <c r="U27" s="2"/>
      <c r="V27" s="2"/>
      <c r="W27" s="2"/>
    </row>
    <row r="28" spans="2:23" ht="18" thickBot="1">
      <c r="B28" s="309" t="s">
        <v>161</v>
      </c>
      <c r="C28" s="310"/>
      <c r="E28" s="334" t="s">
        <v>103</v>
      </c>
      <c r="F28" s="335"/>
      <c r="G28" s="335"/>
      <c r="H28" s="336"/>
      <c r="J28" s="331" t="s">
        <v>104</v>
      </c>
      <c r="K28" s="332"/>
      <c r="L28" s="332"/>
      <c r="M28" s="333"/>
      <c r="O28" s="328" t="s">
        <v>105</v>
      </c>
      <c r="P28" s="329"/>
      <c r="Q28" s="329"/>
      <c r="R28" s="330"/>
      <c r="T28" s="325" t="s">
        <v>106</v>
      </c>
      <c r="U28" s="326"/>
      <c r="V28" s="326"/>
      <c r="W28" s="327"/>
    </row>
    <row r="29" spans="2:23">
      <c r="B29" s="337" t="str">
        <f>'1-CCaaS Customer Requirements'!B61</f>
        <v>E911 Support - Location Information Service (Static/Nomadic)</v>
      </c>
      <c r="C29" s="338"/>
      <c r="E29" s="301"/>
      <c r="F29" s="302"/>
      <c r="G29" s="302"/>
      <c r="H29" s="303"/>
      <c r="J29" s="301"/>
      <c r="K29" s="302"/>
      <c r="L29" s="302"/>
      <c r="M29" s="303"/>
      <c r="O29" s="301"/>
      <c r="P29" s="302"/>
      <c r="Q29" s="302"/>
      <c r="R29" s="303"/>
      <c r="T29" s="301"/>
      <c r="U29" s="302"/>
      <c r="V29" s="302"/>
      <c r="W29" s="303"/>
    </row>
    <row r="30" spans="2:23" ht="14.25" customHeight="1">
      <c r="B30" s="339" t="str">
        <f>'1-CCaaS Customer Requirements'!B62</f>
        <v>Emergency Notification Alerts</v>
      </c>
      <c r="C30" s="340"/>
      <c r="E30" s="306"/>
      <c r="F30" s="307"/>
      <c r="G30" s="307"/>
      <c r="H30" s="308"/>
      <c r="J30" s="306"/>
      <c r="K30" s="307"/>
      <c r="L30" s="307"/>
      <c r="M30" s="308"/>
      <c r="O30" s="306"/>
      <c r="P30" s="307"/>
      <c r="Q30" s="307"/>
      <c r="R30" s="308"/>
      <c r="T30" s="306"/>
      <c r="U30" s="307"/>
      <c r="V30" s="307"/>
      <c r="W30" s="308"/>
    </row>
    <row r="31" spans="2:23">
      <c r="B31" s="339" t="str">
        <f>'1-CCaaS Customer Requirements'!B63</f>
        <v>Verified Account Codes? (Legal, Contractors, others)</v>
      </c>
      <c r="C31" s="340"/>
      <c r="E31" s="306"/>
      <c r="F31" s="307"/>
      <c r="G31" s="307"/>
      <c r="H31" s="308"/>
      <c r="J31" s="306"/>
      <c r="K31" s="307"/>
      <c r="L31" s="307"/>
      <c r="M31" s="308"/>
      <c r="O31" s="306"/>
      <c r="P31" s="307"/>
      <c r="Q31" s="307"/>
      <c r="R31" s="308"/>
      <c r="T31" s="306"/>
      <c r="U31" s="307"/>
      <c r="V31" s="307"/>
      <c r="W31" s="308"/>
    </row>
    <row r="32" spans="2:23">
      <c r="B32" s="339" t="str">
        <f>'1-CCaaS Customer Requirements'!B64</f>
        <v>Intercom or Paging</v>
      </c>
      <c r="C32" s="340"/>
      <c r="E32" s="306"/>
      <c r="F32" s="307"/>
      <c r="G32" s="307"/>
      <c r="H32" s="308"/>
      <c r="J32" s="306"/>
      <c r="K32" s="307"/>
      <c r="L32" s="307"/>
      <c r="M32" s="308"/>
      <c r="O32" s="306"/>
      <c r="P32" s="307"/>
      <c r="Q32" s="307"/>
      <c r="R32" s="308"/>
      <c r="T32" s="306"/>
      <c r="U32" s="307"/>
      <c r="V32" s="307"/>
      <c r="W32" s="308"/>
    </row>
    <row r="33" spans="2:23">
      <c r="B33" s="339" t="str">
        <f>'1-CCaaS Customer Requirements'!B65</f>
        <v>Call Recording? (OnDemand or Always)</v>
      </c>
      <c r="C33" s="340"/>
      <c r="E33" s="306"/>
      <c r="F33" s="307"/>
      <c r="G33" s="307"/>
      <c r="H33" s="308"/>
      <c r="J33" s="306"/>
      <c r="K33" s="307"/>
      <c r="L33" s="307"/>
      <c r="M33" s="308"/>
      <c r="O33" s="306"/>
      <c r="P33" s="307"/>
      <c r="Q33" s="307"/>
      <c r="R33" s="308"/>
      <c r="T33" s="306"/>
      <c r="U33" s="307"/>
      <c r="V33" s="307"/>
      <c r="W33" s="308"/>
    </row>
    <row r="34" spans="2:23">
      <c r="B34" s="339" t="str">
        <f>'1-CCaaS Customer Requirements'!B66</f>
        <v>Fax Requirements?</v>
      </c>
      <c r="C34" s="340"/>
      <c r="E34" s="306"/>
      <c r="F34" s="307"/>
      <c r="G34" s="307"/>
      <c r="H34" s="308"/>
      <c r="J34" s="306"/>
      <c r="K34" s="307"/>
      <c r="L34" s="307"/>
      <c r="M34" s="308"/>
      <c r="O34" s="306"/>
      <c r="P34" s="307"/>
      <c r="Q34" s="307"/>
      <c r="R34" s="308"/>
      <c r="T34" s="306"/>
      <c r="U34" s="307"/>
      <c r="V34" s="307"/>
      <c r="W34" s="308"/>
    </row>
    <row r="35" spans="2:23">
      <c r="B35" s="339" t="str">
        <f>'1-CCaaS Customer Requirements'!B67</f>
        <v>Receptionist Soft Console or Sidecar</v>
      </c>
      <c r="C35" s="340"/>
      <c r="E35" s="306"/>
      <c r="F35" s="307"/>
      <c r="G35" s="307"/>
      <c r="H35" s="308"/>
      <c r="J35" s="306"/>
      <c r="K35" s="307"/>
      <c r="L35" s="307"/>
      <c r="M35" s="308"/>
      <c r="O35" s="306"/>
      <c r="P35" s="307"/>
      <c r="Q35" s="307"/>
      <c r="R35" s="308"/>
      <c r="T35" s="306"/>
      <c r="U35" s="307"/>
      <c r="V35" s="307"/>
      <c r="W35" s="308"/>
    </row>
    <row r="36" spans="2:23">
      <c r="B36" s="339" t="str">
        <f>'1-CCaaS Customer Requirements'!B68</f>
        <v>Any users that need a softphone deployed within a VDI solution?</v>
      </c>
      <c r="C36" s="340"/>
      <c r="E36" s="306"/>
      <c r="F36" s="307"/>
      <c r="G36" s="307"/>
      <c r="H36" s="308"/>
      <c r="J36" s="306"/>
      <c r="K36" s="307"/>
      <c r="L36" s="307"/>
      <c r="M36" s="308"/>
      <c r="O36" s="306"/>
      <c r="P36" s="307"/>
      <c r="Q36" s="307"/>
      <c r="R36" s="308"/>
      <c r="T36" s="306"/>
      <c r="U36" s="307"/>
      <c r="V36" s="307"/>
      <c r="W36" s="308"/>
    </row>
    <row r="37" spans="2:23">
      <c r="B37" s="339" t="str">
        <f>'1-CCaaS Customer Requirements'!B69</f>
        <v>Remote or Onsite Installation of Service</v>
      </c>
      <c r="C37" s="340"/>
      <c r="E37" s="306"/>
      <c r="F37" s="307"/>
      <c r="G37" s="307"/>
      <c r="H37" s="308"/>
      <c r="J37" s="306"/>
      <c r="K37" s="307"/>
      <c r="L37" s="307"/>
      <c r="M37" s="308"/>
      <c r="O37" s="306"/>
      <c r="P37" s="307"/>
      <c r="Q37" s="307"/>
      <c r="R37" s="308"/>
      <c r="T37" s="306"/>
      <c r="U37" s="307"/>
      <c r="V37" s="307"/>
      <c r="W37" s="308"/>
    </row>
    <row r="38" spans="2:23" ht="14.4" thickBot="1">
      <c r="B38" s="341" t="str">
        <f>'1-CCaaS Customer Requirements'!B70</f>
        <v>SMS/MMS Capability</v>
      </c>
      <c r="C38" s="342"/>
      <c r="E38" s="316"/>
      <c r="F38" s="317"/>
      <c r="G38" s="317"/>
      <c r="H38" s="318"/>
      <c r="J38" s="316"/>
      <c r="K38" s="317"/>
      <c r="L38" s="317"/>
      <c r="M38" s="318"/>
      <c r="O38" s="316"/>
      <c r="P38" s="317"/>
      <c r="Q38" s="317"/>
      <c r="R38" s="318"/>
      <c r="T38" s="316"/>
      <c r="U38" s="317"/>
      <c r="V38" s="317"/>
      <c r="W38" s="318"/>
    </row>
    <row r="39" spans="2:23" ht="6.75" customHeight="1" thickBot="1">
      <c r="B39" s="88"/>
      <c r="D39" s="23"/>
      <c r="E39" s="2"/>
      <c r="F39" s="2"/>
      <c r="G39" s="2"/>
      <c r="H39" s="2"/>
      <c r="J39" s="2"/>
      <c r="K39" s="2"/>
      <c r="L39" s="2"/>
      <c r="M39" s="2"/>
      <c r="O39" s="2"/>
      <c r="P39" s="2"/>
      <c r="Q39" s="2"/>
      <c r="R39" s="2"/>
      <c r="T39" s="2"/>
      <c r="U39" s="2"/>
      <c r="V39" s="2"/>
      <c r="W39" s="2"/>
    </row>
    <row r="40" spans="2:23" ht="18" thickBot="1">
      <c r="B40" s="309" t="s">
        <v>140</v>
      </c>
      <c r="C40" s="310"/>
      <c r="E40" s="334" t="s">
        <v>103</v>
      </c>
      <c r="F40" s="335"/>
      <c r="G40" s="335"/>
      <c r="H40" s="336"/>
      <c r="J40" s="331" t="s">
        <v>104</v>
      </c>
      <c r="K40" s="332"/>
      <c r="L40" s="332"/>
      <c r="M40" s="333"/>
      <c r="O40" s="328" t="s">
        <v>105</v>
      </c>
      <c r="P40" s="329"/>
      <c r="Q40" s="329"/>
      <c r="R40" s="330"/>
      <c r="T40" s="325" t="s">
        <v>106</v>
      </c>
      <c r="U40" s="326"/>
      <c r="V40" s="326"/>
      <c r="W40" s="327"/>
    </row>
    <row r="41" spans="2:23">
      <c r="B41" s="299" t="str">
        <f>'1-CCaaS Customer Requirements'!B74</f>
        <v>Accurate Presence status within Teams</v>
      </c>
      <c r="C41" s="300"/>
      <c r="E41" s="301"/>
      <c r="F41" s="302"/>
      <c r="G41" s="302"/>
      <c r="H41" s="303"/>
      <c r="J41" s="301"/>
      <c r="K41" s="302"/>
      <c r="L41" s="302"/>
      <c r="M41" s="303"/>
      <c r="O41" s="301"/>
      <c r="P41" s="302"/>
      <c r="Q41" s="302"/>
      <c r="R41" s="303"/>
      <c r="T41" s="301"/>
      <c r="U41" s="302"/>
      <c r="V41" s="302"/>
      <c r="W41" s="303"/>
    </row>
    <row r="42" spans="2:23">
      <c r="B42" s="304" t="str">
        <f>'1-CCaaS Customer Requirements'!B75</f>
        <v xml:space="preserve">Integrate with Existing Conference Room SIP Device </v>
      </c>
      <c r="C42" s="305"/>
      <c r="E42" s="306"/>
      <c r="F42" s="307"/>
      <c r="G42" s="307"/>
      <c r="H42" s="308"/>
      <c r="J42" s="306"/>
      <c r="K42" s="307"/>
      <c r="L42" s="307"/>
      <c r="M42" s="308"/>
      <c r="O42" s="306"/>
      <c r="P42" s="307"/>
      <c r="Q42" s="307"/>
      <c r="R42" s="308"/>
      <c r="T42" s="306"/>
      <c r="U42" s="307"/>
      <c r="V42" s="307"/>
      <c r="W42" s="308"/>
    </row>
    <row r="43" spans="2:23">
      <c r="B43" s="304" t="str">
        <f>'1-CCaaS Customer Requirements'!B76</f>
        <v>MOS Score reporting capabilities on every call</v>
      </c>
      <c r="C43" s="305"/>
      <c r="E43" s="306"/>
      <c r="F43" s="307"/>
      <c r="G43" s="307"/>
      <c r="H43" s="308"/>
      <c r="J43" s="306"/>
      <c r="K43" s="307"/>
      <c r="L43" s="307"/>
      <c r="M43" s="308"/>
      <c r="O43" s="306"/>
      <c r="P43" s="307"/>
      <c r="Q43" s="307"/>
      <c r="R43" s="308"/>
      <c r="T43" s="306"/>
      <c r="U43" s="307"/>
      <c r="V43" s="307"/>
      <c r="W43" s="308"/>
    </row>
    <row r="44" spans="2:23">
      <c r="B44" s="304" t="str">
        <f>'1-CCaaS Customer Requirements'!B77</f>
        <v>Fully Managed Voice Gateway for countries out of footprint (India)</v>
      </c>
      <c r="C44" s="305"/>
      <c r="E44" s="306"/>
      <c r="F44" s="307"/>
      <c r="G44" s="307"/>
      <c r="H44" s="308"/>
      <c r="J44" s="306"/>
      <c r="K44" s="307"/>
      <c r="L44" s="307"/>
      <c r="M44" s="308"/>
      <c r="O44" s="306"/>
      <c r="P44" s="307"/>
      <c r="Q44" s="307"/>
      <c r="R44" s="308"/>
      <c r="T44" s="306"/>
      <c r="U44" s="307"/>
      <c r="V44" s="307"/>
      <c r="W44" s="308"/>
    </row>
    <row r="45" spans="2:23">
      <c r="B45" s="304" t="str">
        <f>'1-CCaaS Customer Requirements'!B78</f>
        <v>SIP Trunks to tie into PBX for sites still in contract</v>
      </c>
      <c r="C45" s="305"/>
      <c r="E45" s="306"/>
      <c r="F45" s="307"/>
      <c r="G45" s="307"/>
      <c r="H45" s="308"/>
      <c r="J45" s="306"/>
      <c r="K45" s="307"/>
      <c r="L45" s="307"/>
      <c r="M45" s="308"/>
      <c r="O45" s="306"/>
      <c r="P45" s="307"/>
      <c r="Q45" s="307"/>
      <c r="R45" s="308"/>
      <c r="T45" s="306"/>
      <c r="U45" s="307"/>
      <c r="V45" s="307"/>
      <c r="W45" s="308"/>
    </row>
    <row r="46" spans="2:23">
      <c r="B46" s="304" t="str">
        <f>'1-CCaaS Customer Requirements'!B79</f>
        <v>Incremental Seat Price at negotiated rate</v>
      </c>
      <c r="C46" s="305"/>
      <c r="E46" s="306"/>
      <c r="F46" s="307"/>
      <c r="G46" s="307"/>
      <c r="H46" s="308"/>
      <c r="J46" s="306"/>
      <c r="K46" s="307"/>
      <c r="L46" s="307"/>
      <c r="M46" s="308"/>
      <c r="O46" s="306"/>
      <c r="P46" s="307"/>
      <c r="Q46" s="307"/>
      <c r="R46" s="308"/>
      <c r="T46" s="306"/>
      <c r="U46" s="307"/>
      <c r="V46" s="307"/>
      <c r="W46" s="308"/>
    </row>
    <row r="47" spans="2:23">
      <c r="B47" s="304" t="str">
        <f>'1-CCaaS Customer Requirements'!B80</f>
        <v>90 Day Transition Period</v>
      </c>
      <c r="C47" s="305"/>
      <c r="E47" s="306"/>
      <c r="F47" s="307"/>
      <c r="G47" s="307"/>
      <c r="H47" s="308"/>
      <c r="J47" s="306"/>
      <c r="K47" s="307"/>
      <c r="L47" s="307"/>
      <c r="M47" s="308"/>
      <c r="O47" s="306"/>
      <c r="P47" s="307"/>
      <c r="Q47" s="307"/>
      <c r="R47" s="308"/>
      <c r="T47" s="306"/>
      <c r="U47" s="307"/>
      <c r="V47" s="307"/>
      <c r="W47" s="308"/>
    </row>
    <row r="48" spans="2:23">
      <c r="B48" s="304" t="str">
        <f>'1-CCaaS Customer Requirements'!B81</f>
        <v>&lt;Customer Specifc Feature&gt;</v>
      </c>
      <c r="C48" s="305"/>
      <c r="E48" s="306"/>
      <c r="F48" s="307"/>
      <c r="G48" s="307"/>
      <c r="H48" s="308"/>
      <c r="J48" s="306"/>
      <c r="K48" s="307"/>
      <c r="L48" s="307"/>
      <c r="M48" s="308"/>
      <c r="O48" s="306"/>
      <c r="P48" s="307"/>
      <c r="Q48" s="307"/>
      <c r="R48" s="308"/>
      <c r="T48" s="306"/>
      <c r="U48" s="307"/>
      <c r="V48" s="307"/>
      <c r="W48" s="308"/>
    </row>
    <row r="49" spans="2:23" ht="14.4" thickBot="1">
      <c r="B49" s="314" t="str">
        <f>'1-CCaaS Customer Requirements'!B82</f>
        <v>&lt;Customer Specifc Feature&gt;</v>
      </c>
      <c r="C49" s="315"/>
      <c r="E49" s="316"/>
      <c r="F49" s="317"/>
      <c r="G49" s="317"/>
      <c r="H49" s="318"/>
      <c r="J49" s="316"/>
      <c r="K49" s="317"/>
      <c r="L49" s="317"/>
      <c r="M49" s="318"/>
      <c r="O49" s="316"/>
      <c r="P49" s="317"/>
      <c r="Q49" s="317"/>
      <c r="R49" s="318"/>
      <c r="T49" s="316"/>
      <c r="U49" s="317"/>
      <c r="V49" s="317"/>
      <c r="W49" s="318"/>
    </row>
    <row r="50" spans="2:23" ht="6.75" customHeight="1" thickBot="1">
      <c r="B50" s="12"/>
      <c r="C50" s="153"/>
      <c r="D50" s="153"/>
      <c r="E50" s="2"/>
      <c r="F50" s="2"/>
      <c r="G50" s="2"/>
      <c r="H50" s="2"/>
      <c r="J50" s="2"/>
      <c r="K50" s="2"/>
      <c r="L50" s="2"/>
      <c r="M50" s="2"/>
      <c r="O50" s="2"/>
      <c r="P50" s="2"/>
      <c r="Q50" s="2"/>
      <c r="R50" s="2"/>
      <c r="T50" s="2"/>
      <c r="U50" s="2"/>
      <c r="V50" s="2"/>
      <c r="W50" s="2"/>
    </row>
    <row r="51" spans="2:23" ht="14.4" outlineLevel="1" thickBot="1">
      <c r="B51" s="97" t="str">
        <f>'1-CCaaS Customer Requirements'!C19</f>
        <v>Site 1</v>
      </c>
      <c r="C51" s="39" t="s">
        <v>87</v>
      </c>
      <c r="E51" s="61" t="s">
        <v>88</v>
      </c>
      <c r="F51" s="62" t="s">
        <v>89</v>
      </c>
      <c r="G51" s="62" t="s">
        <v>90</v>
      </c>
      <c r="H51" s="63" t="s">
        <v>91</v>
      </c>
      <c r="J51" s="77" t="s">
        <v>88</v>
      </c>
      <c r="K51" s="78" t="s">
        <v>89</v>
      </c>
      <c r="L51" s="78" t="s">
        <v>90</v>
      </c>
      <c r="M51" s="79" t="s">
        <v>91</v>
      </c>
      <c r="O51" s="64" t="s">
        <v>88</v>
      </c>
      <c r="P51" s="65" t="s">
        <v>89</v>
      </c>
      <c r="Q51" s="65" t="s">
        <v>90</v>
      </c>
      <c r="R51" s="66" t="s">
        <v>91</v>
      </c>
      <c r="T51" s="70" t="s">
        <v>88</v>
      </c>
      <c r="U51" s="71" t="s">
        <v>89</v>
      </c>
      <c r="V51" s="71" t="s">
        <v>90</v>
      </c>
      <c r="W51" s="72" t="s">
        <v>91</v>
      </c>
    </row>
    <row r="52" spans="2:23" outlineLevel="1">
      <c r="B52" s="26" t="str">
        <f>'1-CCaaS Customer Requirements'!$B$20</f>
        <v>Corporate voice users? (Users with VM box)</v>
      </c>
      <c r="C52" s="87">
        <f>'1-CCaaS Customer Requirements'!C$20</f>
        <v>90</v>
      </c>
      <c r="E52" s="37" t="s">
        <v>141</v>
      </c>
      <c r="F52" s="40"/>
      <c r="G52" s="40">
        <f>$C52*F52</f>
        <v>0</v>
      </c>
      <c r="H52" s="41">
        <v>0</v>
      </c>
      <c r="J52" s="37" t="s">
        <v>142</v>
      </c>
      <c r="K52" s="40"/>
      <c r="L52" s="40">
        <f>$C52*K52</f>
        <v>0</v>
      </c>
      <c r="M52" s="41">
        <v>0</v>
      </c>
      <c r="O52" s="37" t="s">
        <v>143</v>
      </c>
      <c r="P52" s="40"/>
      <c r="Q52" s="40">
        <f>$C52*P52</f>
        <v>0</v>
      </c>
      <c r="R52" s="41">
        <v>0</v>
      </c>
      <c r="T52" s="37" t="s">
        <v>144</v>
      </c>
      <c r="U52" s="40"/>
      <c r="V52" s="40">
        <f>$C52*U52</f>
        <v>0</v>
      </c>
      <c r="W52" s="41">
        <v>0</v>
      </c>
    </row>
    <row r="53" spans="2:23" outlineLevel="1">
      <c r="B53" s="27" t="str">
        <f>'1-CCaaS Customer Requirements'!$B$21</f>
        <v>Number of DIDs</v>
      </c>
      <c r="C53" s="173">
        <f>'1-CCaaS Customer Requirements'!C$21</f>
        <v>110</v>
      </c>
      <c r="E53" s="32" t="s">
        <v>145</v>
      </c>
      <c r="F53" s="42"/>
      <c r="G53" s="42">
        <f t="shared" ref="G53:G61" si="0">$C53*F53</f>
        <v>0</v>
      </c>
      <c r="H53" s="43">
        <v>0</v>
      </c>
      <c r="J53" s="32" t="s">
        <v>145</v>
      </c>
      <c r="K53" s="42"/>
      <c r="L53" s="42">
        <f t="shared" ref="L53:L57" si="1">$C53*K53</f>
        <v>0</v>
      </c>
      <c r="M53" s="43">
        <v>0</v>
      </c>
      <c r="O53" s="32" t="s">
        <v>145</v>
      </c>
      <c r="P53" s="42"/>
      <c r="Q53" s="42">
        <f t="shared" ref="Q53:Q57" si="2">$C53*P53</f>
        <v>0</v>
      </c>
      <c r="R53" s="43">
        <v>0</v>
      </c>
      <c r="T53" s="32" t="s">
        <v>145</v>
      </c>
      <c r="U53" s="42"/>
      <c r="V53" s="42">
        <f t="shared" ref="V53:V57" si="3">$C53*U53</f>
        <v>0</v>
      </c>
      <c r="W53" s="43">
        <v>0</v>
      </c>
    </row>
    <row r="54" spans="2:23" outlineLevel="1">
      <c r="B54" s="27" t="str">
        <f>'1-CCaaS Customer Requirements'!$B$22</f>
        <v>Contact Center</v>
      </c>
      <c r="C54" s="173">
        <f>'1-CCaaS Customer Requirements'!C$22</f>
        <v>55</v>
      </c>
      <c r="E54" s="32" t="s">
        <v>146</v>
      </c>
      <c r="F54" s="42"/>
      <c r="G54" s="42">
        <f t="shared" si="0"/>
        <v>0</v>
      </c>
      <c r="H54" s="43">
        <v>0</v>
      </c>
      <c r="J54" s="32" t="s">
        <v>142</v>
      </c>
      <c r="K54" s="40"/>
      <c r="L54" s="42">
        <f t="shared" si="1"/>
        <v>0</v>
      </c>
      <c r="M54" s="43">
        <v>0</v>
      </c>
      <c r="O54" s="32" t="s">
        <v>143</v>
      </c>
      <c r="P54" s="42"/>
      <c r="Q54" s="42">
        <f t="shared" si="2"/>
        <v>0</v>
      </c>
      <c r="R54" s="43">
        <v>0</v>
      </c>
      <c r="T54" s="37" t="s">
        <v>147</v>
      </c>
      <c r="U54" s="40"/>
      <c r="V54" s="42">
        <f t="shared" si="3"/>
        <v>0</v>
      </c>
      <c r="W54" s="43">
        <v>0</v>
      </c>
    </row>
    <row r="55" spans="2:23" outlineLevel="1">
      <c r="B55" s="27" t="str">
        <f>'1-CCaaS Customer Requirements'!$B$23</f>
        <v>UC Seats</v>
      </c>
      <c r="C55" s="173">
        <f>'1-CCaaS Customer Requirements'!C$23</f>
        <v>25</v>
      </c>
      <c r="E55" s="32" t="s">
        <v>141</v>
      </c>
      <c r="F55" s="42"/>
      <c r="G55" s="42">
        <f t="shared" si="0"/>
        <v>0</v>
      </c>
      <c r="H55" s="43">
        <v>0</v>
      </c>
      <c r="J55" s="32" t="s">
        <v>148</v>
      </c>
      <c r="K55" s="42"/>
      <c r="L55" s="42">
        <f t="shared" si="1"/>
        <v>0</v>
      </c>
      <c r="M55" s="43">
        <v>0</v>
      </c>
      <c r="O55" s="32" t="s">
        <v>149</v>
      </c>
      <c r="P55" s="42"/>
      <c r="Q55" s="42">
        <f t="shared" si="2"/>
        <v>0</v>
      </c>
      <c r="R55" s="43">
        <v>0</v>
      </c>
      <c r="T55" s="37" t="s">
        <v>144</v>
      </c>
      <c r="U55" s="40"/>
      <c r="V55" s="42">
        <f t="shared" si="3"/>
        <v>0</v>
      </c>
      <c r="W55" s="43">
        <v>0</v>
      </c>
    </row>
    <row r="56" spans="2:23" outlineLevel="1">
      <c r="B56" s="27" t="str">
        <f>'1-CCaaS Customer Requirements'!$B$24</f>
        <v>Conference Rooms</v>
      </c>
      <c r="C56" s="173">
        <f>'1-CCaaS Customer Requirements'!C$24</f>
        <v>2</v>
      </c>
      <c r="E56" s="32" t="s">
        <v>141</v>
      </c>
      <c r="F56" s="42"/>
      <c r="G56" s="42">
        <f t="shared" si="0"/>
        <v>0</v>
      </c>
      <c r="H56" s="43">
        <v>0</v>
      </c>
      <c r="J56" s="32" t="s">
        <v>142</v>
      </c>
      <c r="K56" s="40"/>
      <c r="L56" s="42">
        <f t="shared" si="1"/>
        <v>0</v>
      </c>
      <c r="M56" s="43">
        <v>0</v>
      </c>
      <c r="O56" s="32" t="s">
        <v>143</v>
      </c>
      <c r="P56" s="42"/>
      <c r="Q56" s="42">
        <f t="shared" si="2"/>
        <v>0</v>
      </c>
      <c r="R56" s="43">
        <v>0</v>
      </c>
      <c r="T56" s="37" t="s">
        <v>144</v>
      </c>
      <c r="U56" s="40"/>
      <c r="V56" s="42">
        <f t="shared" si="3"/>
        <v>0</v>
      </c>
      <c r="W56" s="43">
        <v>0</v>
      </c>
    </row>
    <row r="57" spans="2:23" outlineLevel="1">
      <c r="B57" s="27" t="str">
        <f>'1-CCaaS Customer Requirements'!$B$25</f>
        <v>Analog Lines (Fax,Door, Paging, ATA, etc)</v>
      </c>
      <c r="C57" s="173">
        <f>'1-CCaaS Customer Requirements'!C$25</f>
        <v>2</v>
      </c>
      <c r="E57" s="32" t="s">
        <v>141</v>
      </c>
      <c r="F57" s="42"/>
      <c r="G57" s="42">
        <f t="shared" si="0"/>
        <v>0</v>
      </c>
      <c r="H57" s="43">
        <v>0</v>
      </c>
      <c r="J57" s="32" t="s">
        <v>148</v>
      </c>
      <c r="K57" s="42"/>
      <c r="L57" s="42">
        <f t="shared" si="1"/>
        <v>0</v>
      </c>
      <c r="M57" s="43">
        <v>0</v>
      </c>
      <c r="O57" s="32" t="s">
        <v>149</v>
      </c>
      <c r="P57" s="42"/>
      <c r="Q57" s="42">
        <f t="shared" si="2"/>
        <v>0</v>
      </c>
      <c r="R57" s="43">
        <v>0</v>
      </c>
      <c r="T57" s="37" t="s">
        <v>144</v>
      </c>
      <c r="U57" s="42"/>
      <c r="V57" s="42">
        <f t="shared" si="3"/>
        <v>0</v>
      </c>
      <c r="W57" s="43">
        <v>0</v>
      </c>
    </row>
    <row r="58" spans="2:23" outlineLevel="1">
      <c r="B58" s="27" t="str">
        <f>'1-CCaaS Customer Requirements'!$B$26</f>
        <v>Other Seats Types (Hotdesking Seats, Call Center Seats)</v>
      </c>
      <c r="C58" s="173">
        <f>'1-CCaaS Customer Requirements'!C$26</f>
        <v>55</v>
      </c>
      <c r="E58" s="32" t="s">
        <v>150</v>
      </c>
      <c r="F58" s="42"/>
      <c r="G58" s="42">
        <f>$C58*F58</f>
        <v>0</v>
      </c>
      <c r="H58" s="43">
        <v>0</v>
      </c>
      <c r="J58" s="32" t="s">
        <v>142</v>
      </c>
      <c r="K58" s="40"/>
      <c r="L58" s="42">
        <f>$C58*K58</f>
        <v>0</v>
      </c>
      <c r="M58" s="43">
        <v>0</v>
      </c>
      <c r="O58" s="32" t="s">
        <v>143</v>
      </c>
      <c r="P58" s="42"/>
      <c r="Q58" s="42">
        <f>$C58*P58</f>
        <v>0</v>
      </c>
      <c r="R58" s="43">
        <v>0</v>
      </c>
      <c r="T58" s="37" t="s">
        <v>144</v>
      </c>
      <c r="U58" s="40"/>
      <c r="V58" s="42">
        <f>$C58*U58</f>
        <v>0</v>
      </c>
      <c r="W58" s="43">
        <v>0</v>
      </c>
    </row>
    <row r="59" spans="2:23" outlineLevel="1">
      <c r="B59" s="27" t="str">
        <f>'1-CCaaS Customer Requirements'!$B$27</f>
        <v>Toll Free Numbers (needs to be cleaned up)</v>
      </c>
      <c r="C59" s="173">
        <f>'1-CCaaS Customer Requirements'!C$27</f>
        <v>60</v>
      </c>
      <c r="E59" s="32" t="s">
        <v>151</v>
      </c>
      <c r="F59" s="42"/>
      <c r="G59" s="42">
        <f t="shared" si="0"/>
        <v>0</v>
      </c>
      <c r="H59" s="43">
        <v>0</v>
      </c>
      <c r="J59" s="32" t="s">
        <v>151</v>
      </c>
      <c r="K59" s="42"/>
      <c r="L59" s="42">
        <f t="shared" ref="L59:L61" si="4">$C59*K59</f>
        <v>0</v>
      </c>
      <c r="M59" s="43">
        <v>0</v>
      </c>
      <c r="O59" s="32" t="s">
        <v>151</v>
      </c>
      <c r="P59" s="42"/>
      <c r="Q59" s="42">
        <f t="shared" ref="Q59:Q61" si="5">$C59*P59</f>
        <v>0</v>
      </c>
      <c r="R59" s="43">
        <v>0</v>
      </c>
      <c r="T59" s="32" t="s">
        <v>151</v>
      </c>
      <c r="U59" s="42"/>
      <c r="V59" s="42">
        <f t="shared" ref="V59:V61" si="6">$C59*U59</f>
        <v>0</v>
      </c>
      <c r="W59" s="43">
        <v>0</v>
      </c>
    </row>
    <row r="60" spans="2:23" outlineLevel="1">
      <c r="B60" s="27" t="str">
        <f>'1-CCaaS Customer Requirements'!$B$28</f>
        <v>Auto Attendents/IVR</v>
      </c>
      <c r="C60" s="173">
        <f>'1-CCaaS Customer Requirements'!C$28</f>
        <v>0</v>
      </c>
      <c r="E60" s="32" t="s">
        <v>152</v>
      </c>
      <c r="F60" s="42"/>
      <c r="G60" s="42">
        <f t="shared" si="0"/>
        <v>0</v>
      </c>
      <c r="H60" s="43">
        <v>0</v>
      </c>
      <c r="J60" s="32" t="s">
        <v>152</v>
      </c>
      <c r="K60" s="42"/>
      <c r="L60" s="42">
        <f t="shared" si="4"/>
        <v>0</v>
      </c>
      <c r="M60" s="43">
        <v>0</v>
      </c>
      <c r="O60" s="32" t="s">
        <v>152</v>
      </c>
      <c r="P60" s="42"/>
      <c r="Q60" s="42">
        <f t="shared" si="5"/>
        <v>0</v>
      </c>
      <c r="R60" s="43">
        <v>0</v>
      </c>
      <c r="T60" s="32" t="s">
        <v>152</v>
      </c>
      <c r="U60" s="42"/>
      <c r="V60" s="42">
        <f t="shared" si="6"/>
        <v>0</v>
      </c>
      <c r="W60" s="43">
        <v>0</v>
      </c>
    </row>
    <row r="61" spans="2:23" outlineLevel="1">
      <c r="B61" s="27" t="str">
        <f>'1-CCaaS Customer Requirements'!$B$29</f>
        <v>Hunt Groups</v>
      </c>
      <c r="C61" s="173">
        <f>'1-CCaaS Customer Requirements'!C$29</f>
        <v>6</v>
      </c>
      <c r="E61" s="32" t="s">
        <v>152</v>
      </c>
      <c r="F61" s="42"/>
      <c r="G61" s="42">
        <f t="shared" si="0"/>
        <v>0</v>
      </c>
      <c r="H61" s="43">
        <v>0</v>
      </c>
      <c r="J61" s="32" t="s">
        <v>152</v>
      </c>
      <c r="K61" s="42"/>
      <c r="L61" s="42">
        <f t="shared" si="4"/>
        <v>0</v>
      </c>
      <c r="M61" s="43">
        <v>0</v>
      </c>
      <c r="O61" s="32" t="s">
        <v>152</v>
      </c>
      <c r="P61" s="42"/>
      <c r="Q61" s="42">
        <f t="shared" si="5"/>
        <v>0</v>
      </c>
      <c r="R61" s="43">
        <v>0</v>
      </c>
      <c r="T61" s="32" t="s">
        <v>152</v>
      </c>
      <c r="U61" s="42"/>
      <c r="V61" s="42">
        <f t="shared" si="6"/>
        <v>0</v>
      </c>
      <c r="W61" s="43">
        <v>0</v>
      </c>
    </row>
    <row r="62" spans="2:23" ht="14.4" outlineLevel="1" thickBot="1">
      <c r="B62" s="50" t="str">
        <f>'1-CCaaS Customer Requirements'!$B$30</f>
        <v>( Physical Phones)</v>
      </c>
      <c r="C62" s="86">
        <f>'1-CCaaS Customer Requirements'!C$30</f>
        <v>90</v>
      </c>
      <c r="E62" s="32"/>
      <c r="F62" s="42"/>
      <c r="G62" s="42"/>
      <c r="H62" s="43"/>
      <c r="J62" s="32"/>
      <c r="K62" s="42"/>
      <c r="L62" s="42"/>
      <c r="M62" s="43"/>
      <c r="O62" s="32"/>
      <c r="P62" s="42"/>
      <c r="Q62" s="42"/>
      <c r="R62" s="43"/>
      <c r="T62" s="32"/>
      <c r="U62" s="42"/>
      <c r="V62" s="42"/>
      <c r="W62" s="43"/>
    </row>
    <row r="63" spans="2:23" ht="14.4" outlineLevel="1" thickBot="1">
      <c r="B63" s="48" t="s">
        <v>92</v>
      </c>
      <c r="C63" s="49">
        <f>C58+C57+C56+C55+C54+C52</f>
        <v>229</v>
      </c>
      <c r="E63" s="83" t="s">
        <v>93</v>
      </c>
      <c r="F63" s="84"/>
      <c r="G63" s="84">
        <f>SUM(G52:G62)</f>
        <v>0</v>
      </c>
      <c r="H63" s="85">
        <f>SUM(H52:H62)</f>
        <v>0</v>
      </c>
      <c r="J63" s="83" t="s">
        <v>93</v>
      </c>
      <c r="K63" s="84"/>
      <c r="L63" s="84">
        <f>SUM(L52:L62)</f>
        <v>0</v>
      </c>
      <c r="M63" s="85">
        <f>SUM(M52:M62)</f>
        <v>0</v>
      </c>
      <c r="O63" s="83" t="s">
        <v>93</v>
      </c>
      <c r="P63" s="84"/>
      <c r="Q63" s="84">
        <f>SUM(Q52:Q62)</f>
        <v>0</v>
      </c>
      <c r="R63" s="85">
        <f>SUM(R52:R62)</f>
        <v>0</v>
      </c>
      <c r="T63" s="83" t="s">
        <v>93</v>
      </c>
      <c r="U63" s="84"/>
      <c r="V63" s="84">
        <f>SUM(V52:V62)</f>
        <v>0</v>
      </c>
      <c r="W63" s="85">
        <f>SUM(W52:W62)</f>
        <v>0</v>
      </c>
    </row>
    <row r="64" spans="2:23" ht="14.4" outlineLevel="2" thickBot="1">
      <c r="B64" s="12"/>
      <c r="C64" s="13"/>
      <c r="E64" s="13"/>
      <c r="F64" s="31"/>
      <c r="G64" s="31"/>
      <c r="H64" s="31"/>
      <c r="J64" s="13"/>
      <c r="K64" s="31"/>
      <c r="L64" s="31"/>
      <c r="M64" s="31"/>
      <c r="O64" s="13"/>
      <c r="P64" s="31"/>
      <c r="Q64" s="31"/>
      <c r="R64" s="31"/>
      <c r="T64" s="13"/>
      <c r="U64" s="31"/>
      <c r="V64" s="31"/>
      <c r="W64" s="31"/>
    </row>
    <row r="65" spans="2:23" ht="14.4" outlineLevel="2" thickBot="1">
      <c r="B65" s="97" t="str">
        <f>'1-CCaaS Customer Requirements'!D19</f>
        <v>Site 2</v>
      </c>
      <c r="C65" s="39" t="s">
        <v>87</v>
      </c>
      <c r="E65" s="61" t="s">
        <v>88</v>
      </c>
      <c r="F65" s="62"/>
      <c r="G65" s="62" t="s">
        <v>90</v>
      </c>
      <c r="H65" s="63" t="s">
        <v>91</v>
      </c>
      <c r="J65" s="77" t="s">
        <v>88</v>
      </c>
      <c r="K65" s="78" t="s">
        <v>89</v>
      </c>
      <c r="L65" s="78" t="s">
        <v>90</v>
      </c>
      <c r="M65" s="79" t="s">
        <v>91</v>
      </c>
      <c r="O65" s="64" t="s">
        <v>88</v>
      </c>
      <c r="P65" s="65" t="s">
        <v>89</v>
      </c>
      <c r="Q65" s="65" t="s">
        <v>90</v>
      </c>
      <c r="R65" s="66" t="s">
        <v>91</v>
      </c>
      <c r="T65" s="70" t="s">
        <v>88</v>
      </c>
      <c r="U65" s="71" t="s">
        <v>89</v>
      </c>
      <c r="V65" s="71" t="s">
        <v>90</v>
      </c>
      <c r="W65" s="72" t="s">
        <v>91</v>
      </c>
    </row>
    <row r="66" spans="2:23" outlineLevel="2">
      <c r="B66" s="26" t="str">
        <f>'1-CCaaS Customer Requirements'!$B$20</f>
        <v>Corporate voice users? (Users with VM box)</v>
      </c>
      <c r="C66" s="87">
        <f>'1-CCaaS Customer Requirements'!D$20</f>
        <v>0</v>
      </c>
      <c r="E66" s="37" t="s">
        <v>141</v>
      </c>
      <c r="F66" s="40"/>
      <c r="G66" s="40">
        <f>$C66*F66</f>
        <v>0</v>
      </c>
      <c r="H66" s="41">
        <v>0</v>
      </c>
      <c r="J66" s="37" t="s">
        <v>142</v>
      </c>
      <c r="K66" s="40"/>
      <c r="L66" s="40">
        <f>$C66*K66</f>
        <v>0</v>
      </c>
      <c r="M66" s="41">
        <v>0</v>
      </c>
      <c r="O66" s="37" t="s">
        <v>143</v>
      </c>
      <c r="P66" s="40"/>
      <c r="Q66" s="40">
        <f>$C66*P66</f>
        <v>0</v>
      </c>
      <c r="R66" s="41">
        <v>0</v>
      </c>
      <c r="T66" s="37" t="s">
        <v>144</v>
      </c>
      <c r="U66" s="40"/>
      <c r="V66" s="40">
        <f>$C66*U66</f>
        <v>0</v>
      </c>
      <c r="W66" s="41">
        <v>0</v>
      </c>
    </row>
    <row r="67" spans="2:23" outlineLevel="2">
      <c r="B67" s="27" t="str">
        <f>'1-CCaaS Customer Requirements'!$B$21</f>
        <v>Number of DIDs</v>
      </c>
      <c r="C67" s="173">
        <f>'1-CCaaS Customer Requirements'!D$21</f>
        <v>0</v>
      </c>
      <c r="E67" s="32" t="s">
        <v>145</v>
      </c>
      <c r="F67" s="42"/>
      <c r="G67" s="42">
        <f t="shared" ref="G67:G71" si="7">$C67*F67</f>
        <v>0</v>
      </c>
      <c r="H67" s="43">
        <v>0</v>
      </c>
      <c r="J67" s="32" t="s">
        <v>145</v>
      </c>
      <c r="K67" s="42"/>
      <c r="L67" s="42">
        <f t="shared" ref="L67:L71" si="8">$C67*K67</f>
        <v>0</v>
      </c>
      <c r="M67" s="43">
        <v>0</v>
      </c>
      <c r="O67" s="32" t="s">
        <v>145</v>
      </c>
      <c r="P67" s="42"/>
      <c r="Q67" s="42">
        <f t="shared" ref="Q67:Q71" si="9">$C67*P67</f>
        <v>0</v>
      </c>
      <c r="R67" s="43">
        <v>0</v>
      </c>
      <c r="T67" s="32" t="s">
        <v>145</v>
      </c>
      <c r="U67" s="42"/>
      <c r="V67" s="42">
        <f t="shared" ref="V67:V71" si="10">$C67*U67</f>
        <v>0</v>
      </c>
      <c r="W67" s="43">
        <v>0</v>
      </c>
    </row>
    <row r="68" spans="2:23" outlineLevel="2">
      <c r="B68" s="27" t="str">
        <f>'1-CCaaS Customer Requirements'!$B$22</f>
        <v>Contact Center</v>
      </c>
      <c r="C68" s="173">
        <f>'1-CCaaS Customer Requirements'!D$22</f>
        <v>0</v>
      </c>
      <c r="E68" s="32" t="s">
        <v>146</v>
      </c>
      <c r="F68" s="42"/>
      <c r="G68" s="42">
        <f t="shared" si="7"/>
        <v>0</v>
      </c>
      <c r="H68" s="43">
        <v>0</v>
      </c>
      <c r="J68" s="32" t="s">
        <v>142</v>
      </c>
      <c r="K68" s="40"/>
      <c r="L68" s="42">
        <f t="shared" si="8"/>
        <v>0</v>
      </c>
      <c r="M68" s="43">
        <v>0</v>
      </c>
      <c r="O68" s="32" t="s">
        <v>143</v>
      </c>
      <c r="P68" s="42"/>
      <c r="Q68" s="42">
        <f t="shared" si="9"/>
        <v>0</v>
      </c>
      <c r="R68" s="43">
        <v>0</v>
      </c>
      <c r="T68" s="37" t="s">
        <v>147</v>
      </c>
      <c r="U68" s="40"/>
      <c r="V68" s="42">
        <f t="shared" si="10"/>
        <v>0</v>
      </c>
      <c r="W68" s="43">
        <v>0</v>
      </c>
    </row>
    <row r="69" spans="2:23" outlineLevel="2">
      <c r="B69" s="27" t="str">
        <f>'1-CCaaS Customer Requirements'!$B$23</f>
        <v>UC Seats</v>
      </c>
      <c r="C69" s="173">
        <f>'1-CCaaS Customer Requirements'!D$23</f>
        <v>0</v>
      </c>
      <c r="E69" s="32" t="s">
        <v>141</v>
      </c>
      <c r="F69" s="42"/>
      <c r="G69" s="42">
        <f t="shared" si="7"/>
        <v>0</v>
      </c>
      <c r="H69" s="43">
        <v>0</v>
      </c>
      <c r="J69" s="32" t="s">
        <v>148</v>
      </c>
      <c r="K69" s="42"/>
      <c r="L69" s="42">
        <f t="shared" si="8"/>
        <v>0</v>
      </c>
      <c r="M69" s="43">
        <v>0</v>
      </c>
      <c r="O69" s="32" t="s">
        <v>149</v>
      </c>
      <c r="P69" s="42"/>
      <c r="Q69" s="42">
        <f t="shared" si="9"/>
        <v>0</v>
      </c>
      <c r="R69" s="43">
        <v>0</v>
      </c>
      <c r="T69" s="37" t="s">
        <v>144</v>
      </c>
      <c r="U69" s="40"/>
      <c r="V69" s="42">
        <f t="shared" si="10"/>
        <v>0</v>
      </c>
      <c r="W69" s="43">
        <v>0</v>
      </c>
    </row>
    <row r="70" spans="2:23" outlineLevel="2">
      <c r="B70" s="27" t="str">
        <f>'1-CCaaS Customer Requirements'!$B$24</f>
        <v>Conference Rooms</v>
      </c>
      <c r="C70" s="173">
        <f>'1-CCaaS Customer Requirements'!D$24</f>
        <v>0</v>
      </c>
      <c r="E70" s="32" t="s">
        <v>141</v>
      </c>
      <c r="F70" s="42"/>
      <c r="G70" s="42">
        <f t="shared" si="7"/>
        <v>0</v>
      </c>
      <c r="H70" s="43">
        <v>0</v>
      </c>
      <c r="J70" s="32" t="s">
        <v>142</v>
      </c>
      <c r="K70" s="40"/>
      <c r="L70" s="42">
        <f t="shared" si="8"/>
        <v>0</v>
      </c>
      <c r="M70" s="43">
        <v>0</v>
      </c>
      <c r="O70" s="32" t="s">
        <v>143</v>
      </c>
      <c r="P70" s="42"/>
      <c r="Q70" s="42">
        <f t="shared" si="9"/>
        <v>0</v>
      </c>
      <c r="R70" s="43">
        <v>0</v>
      </c>
      <c r="T70" s="37" t="s">
        <v>144</v>
      </c>
      <c r="U70" s="40"/>
      <c r="V70" s="42">
        <f t="shared" si="10"/>
        <v>0</v>
      </c>
      <c r="W70" s="43">
        <v>0</v>
      </c>
    </row>
    <row r="71" spans="2:23" outlineLevel="2">
      <c r="B71" s="27" t="str">
        <f>'1-CCaaS Customer Requirements'!$B$25</f>
        <v>Analog Lines (Fax,Door, Paging, ATA, etc)</v>
      </c>
      <c r="C71" s="173">
        <f>'1-CCaaS Customer Requirements'!D$25</f>
        <v>0</v>
      </c>
      <c r="E71" s="32" t="s">
        <v>141</v>
      </c>
      <c r="F71" s="42"/>
      <c r="G71" s="42">
        <f t="shared" si="7"/>
        <v>0</v>
      </c>
      <c r="H71" s="43">
        <v>0</v>
      </c>
      <c r="J71" s="32" t="s">
        <v>148</v>
      </c>
      <c r="K71" s="42"/>
      <c r="L71" s="42">
        <f t="shared" si="8"/>
        <v>0</v>
      </c>
      <c r="M71" s="43">
        <v>0</v>
      </c>
      <c r="O71" s="32" t="s">
        <v>149</v>
      </c>
      <c r="P71" s="42"/>
      <c r="Q71" s="42">
        <f t="shared" si="9"/>
        <v>0</v>
      </c>
      <c r="R71" s="43">
        <v>0</v>
      </c>
      <c r="T71" s="37" t="s">
        <v>144</v>
      </c>
      <c r="U71" s="42"/>
      <c r="V71" s="42">
        <f t="shared" si="10"/>
        <v>0</v>
      </c>
      <c r="W71" s="43">
        <v>0</v>
      </c>
    </row>
    <row r="72" spans="2:23" outlineLevel="2">
      <c r="B72" s="27" t="str">
        <f>'1-CCaaS Customer Requirements'!$B$26</f>
        <v>Other Seats Types (Hotdesking Seats, Call Center Seats)</v>
      </c>
      <c r="C72" s="173">
        <f>'1-CCaaS Customer Requirements'!D$26</f>
        <v>0</v>
      </c>
      <c r="E72" s="32" t="s">
        <v>150</v>
      </c>
      <c r="F72" s="42"/>
      <c r="G72" s="42">
        <f>$C72*F72</f>
        <v>0</v>
      </c>
      <c r="H72" s="43">
        <v>0</v>
      </c>
      <c r="J72" s="32" t="s">
        <v>142</v>
      </c>
      <c r="K72" s="40"/>
      <c r="L72" s="42">
        <f>$C72*K72</f>
        <v>0</v>
      </c>
      <c r="M72" s="43">
        <v>0</v>
      </c>
      <c r="O72" s="32" t="s">
        <v>143</v>
      </c>
      <c r="P72" s="42"/>
      <c r="Q72" s="42">
        <f>$C72*P72</f>
        <v>0</v>
      </c>
      <c r="R72" s="43">
        <v>0</v>
      </c>
      <c r="T72" s="37" t="s">
        <v>144</v>
      </c>
      <c r="U72" s="40"/>
      <c r="V72" s="42">
        <f>$C72*U72</f>
        <v>0</v>
      </c>
      <c r="W72" s="43">
        <v>0</v>
      </c>
    </row>
    <row r="73" spans="2:23" outlineLevel="2">
      <c r="B73" s="27" t="str">
        <f>'1-CCaaS Customer Requirements'!$B$27</f>
        <v>Toll Free Numbers (needs to be cleaned up)</v>
      </c>
      <c r="C73" s="173">
        <f>'1-CCaaS Customer Requirements'!D$27</f>
        <v>0</v>
      </c>
      <c r="E73" s="32" t="s">
        <v>151</v>
      </c>
      <c r="F73" s="42"/>
      <c r="G73" s="42">
        <f t="shared" ref="G73:G75" si="11">$C73*F73</f>
        <v>0</v>
      </c>
      <c r="H73" s="43">
        <v>0</v>
      </c>
      <c r="J73" s="32" t="s">
        <v>151</v>
      </c>
      <c r="K73" s="42"/>
      <c r="L73" s="42">
        <f t="shared" ref="L73:L75" si="12">$C73*K73</f>
        <v>0</v>
      </c>
      <c r="M73" s="43">
        <v>0</v>
      </c>
      <c r="O73" s="32" t="s">
        <v>151</v>
      </c>
      <c r="P73" s="42"/>
      <c r="Q73" s="42">
        <f t="shared" ref="Q73:Q75" si="13">$C73*P73</f>
        <v>0</v>
      </c>
      <c r="R73" s="43">
        <v>0</v>
      </c>
      <c r="T73" s="32" t="s">
        <v>151</v>
      </c>
      <c r="U73" s="42"/>
      <c r="V73" s="42">
        <f t="shared" ref="V73:V75" si="14">$C73*U73</f>
        <v>0</v>
      </c>
      <c r="W73" s="43">
        <v>0</v>
      </c>
    </row>
    <row r="74" spans="2:23" outlineLevel="2">
      <c r="B74" s="27" t="str">
        <f>'1-CCaaS Customer Requirements'!$B$28</f>
        <v>Auto Attendents/IVR</v>
      </c>
      <c r="C74" s="173">
        <f>'1-CCaaS Customer Requirements'!D$28</f>
        <v>0</v>
      </c>
      <c r="E74" s="32" t="s">
        <v>152</v>
      </c>
      <c r="F74" s="42"/>
      <c r="G74" s="42">
        <f t="shared" si="11"/>
        <v>0</v>
      </c>
      <c r="H74" s="43">
        <v>0</v>
      </c>
      <c r="J74" s="32" t="s">
        <v>152</v>
      </c>
      <c r="K74" s="42"/>
      <c r="L74" s="42">
        <f t="shared" si="12"/>
        <v>0</v>
      </c>
      <c r="M74" s="43">
        <v>0</v>
      </c>
      <c r="O74" s="32" t="s">
        <v>152</v>
      </c>
      <c r="P74" s="42"/>
      <c r="Q74" s="42">
        <f t="shared" si="13"/>
        <v>0</v>
      </c>
      <c r="R74" s="43">
        <v>0</v>
      </c>
      <c r="T74" s="32" t="s">
        <v>152</v>
      </c>
      <c r="U74" s="42"/>
      <c r="V74" s="42">
        <f t="shared" si="14"/>
        <v>0</v>
      </c>
      <c r="W74" s="43">
        <v>0</v>
      </c>
    </row>
    <row r="75" spans="2:23" outlineLevel="2">
      <c r="B75" s="27" t="str">
        <f>'1-CCaaS Customer Requirements'!$B$29</f>
        <v>Hunt Groups</v>
      </c>
      <c r="C75" s="173">
        <f>'1-CCaaS Customer Requirements'!D$29</f>
        <v>0</v>
      </c>
      <c r="E75" s="32" t="s">
        <v>152</v>
      </c>
      <c r="F75" s="42"/>
      <c r="G75" s="42">
        <f t="shared" si="11"/>
        <v>0</v>
      </c>
      <c r="H75" s="43">
        <v>0</v>
      </c>
      <c r="J75" s="32" t="s">
        <v>152</v>
      </c>
      <c r="K75" s="42"/>
      <c r="L75" s="42">
        <f t="shared" si="12"/>
        <v>0</v>
      </c>
      <c r="M75" s="43">
        <v>0</v>
      </c>
      <c r="O75" s="32" t="s">
        <v>152</v>
      </c>
      <c r="P75" s="42"/>
      <c r="Q75" s="42">
        <f t="shared" si="13"/>
        <v>0</v>
      </c>
      <c r="R75" s="43">
        <v>0</v>
      </c>
      <c r="T75" s="32" t="s">
        <v>152</v>
      </c>
      <c r="U75" s="42"/>
      <c r="V75" s="42">
        <f t="shared" si="14"/>
        <v>0</v>
      </c>
      <c r="W75" s="43">
        <v>0</v>
      </c>
    </row>
    <row r="76" spans="2:23" ht="14.4" outlineLevel="2" thickBot="1">
      <c r="B76" s="50" t="str">
        <f>'1-CCaaS Customer Requirements'!$B$30</f>
        <v>( Physical Phones)</v>
      </c>
      <c r="C76" s="86">
        <f>'1-CCaaS Customer Requirements'!D$30</f>
        <v>0</v>
      </c>
      <c r="E76" s="32"/>
      <c r="F76" s="42"/>
      <c r="G76" s="42"/>
      <c r="H76" s="43"/>
      <c r="J76" s="32"/>
      <c r="K76" s="42"/>
      <c r="L76" s="42"/>
      <c r="M76" s="43"/>
      <c r="O76" s="32"/>
      <c r="P76" s="42"/>
      <c r="Q76" s="42"/>
      <c r="R76" s="43"/>
      <c r="T76" s="32"/>
      <c r="U76" s="42"/>
      <c r="V76" s="42"/>
      <c r="W76" s="43"/>
    </row>
    <row r="77" spans="2:23" ht="14.4" outlineLevel="2" thickBot="1">
      <c r="B77" s="48" t="s">
        <v>92</v>
      </c>
      <c r="C77" s="49">
        <f>C72+C71+C70+C69+C68+C66</f>
        <v>0</v>
      </c>
      <c r="E77" s="83" t="s">
        <v>93</v>
      </c>
      <c r="F77" s="84"/>
      <c r="G77" s="84">
        <f>SUM(G66:G76)</f>
        <v>0</v>
      </c>
      <c r="H77" s="85">
        <f>SUM(H66:H76)</f>
        <v>0</v>
      </c>
      <c r="J77" s="83" t="s">
        <v>93</v>
      </c>
      <c r="K77" s="84"/>
      <c r="L77" s="84">
        <f>SUM(L66:L76)</f>
        <v>0</v>
      </c>
      <c r="M77" s="85">
        <f>SUM(M66:M76)</f>
        <v>0</v>
      </c>
      <c r="O77" s="83" t="s">
        <v>93</v>
      </c>
      <c r="P77" s="84"/>
      <c r="Q77" s="84">
        <f>SUM(Q66:Q76)</f>
        <v>0</v>
      </c>
      <c r="R77" s="85">
        <f>SUM(R66:R76)</f>
        <v>0</v>
      </c>
      <c r="T77" s="83" t="s">
        <v>93</v>
      </c>
      <c r="U77" s="84"/>
      <c r="V77" s="84">
        <f>SUM(V66:V76)</f>
        <v>0</v>
      </c>
      <c r="W77" s="85">
        <f>SUM(W66:W76)</f>
        <v>0</v>
      </c>
    </row>
    <row r="78" spans="2:23" ht="14.4" outlineLevel="2" thickBot="1">
      <c r="B78" s="12"/>
      <c r="C78" s="13"/>
      <c r="E78" s="13"/>
      <c r="F78" s="31"/>
      <c r="G78" s="31"/>
      <c r="H78" s="31"/>
      <c r="J78" s="13"/>
      <c r="K78" s="31"/>
      <c r="L78" s="31"/>
      <c r="M78" s="31"/>
      <c r="O78" s="13"/>
      <c r="P78" s="31"/>
      <c r="Q78" s="31"/>
      <c r="R78" s="31"/>
      <c r="T78" s="13"/>
      <c r="U78" s="31"/>
      <c r="V78" s="31"/>
      <c r="W78" s="31"/>
    </row>
    <row r="79" spans="2:23" ht="14.4" outlineLevel="2" thickBot="1">
      <c r="B79" s="97" t="str">
        <f>'1-CCaaS Customer Requirements'!E19</f>
        <v>Site 3</v>
      </c>
      <c r="C79" s="39" t="s">
        <v>87</v>
      </c>
      <c r="E79" s="61" t="s">
        <v>88</v>
      </c>
      <c r="F79" s="62" t="s">
        <v>89</v>
      </c>
      <c r="G79" s="62" t="s">
        <v>90</v>
      </c>
      <c r="H79" s="63" t="s">
        <v>91</v>
      </c>
      <c r="J79" s="77" t="s">
        <v>88</v>
      </c>
      <c r="K79" s="78" t="s">
        <v>89</v>
      </c>
      <c r="L79" s="78" t="s">
        <v>90</v>
      </c>
      <c r="M79" s="79" t="s">
        <v>91</v>
      </c>
      <c r="O79" s="64" t="s">
        <v>88</v>
      </c>
      <c r="P79" s="65" t="s">
        <v>89</v>
      </c>
      <c r="Q79" s="65" t="s">
        <v>90</v>
      </c>
      <c r="R79" s="66" t="s">
        <v>91</v>
      </c>
      <c r="T79" s="70" t="s">
        <v>88</v>
      </c>
      <c r="U79" s="71" t="s">
        <v>89</v>
      </c>
      <c r="V79" s="71" t="s">
        <v>90</v>
      </c>
      <c r="W79" s="72" t="s">
        <v>91</v>
      </c>
    </row>
    <row r="80" spans="2:23" outlineLevel="2">
      <c r="B80" s="26" t="str">
        <f>'1-CCaaS Customer Requirements'!$B$20</f>
        <v>Corporate voice users? (Users with VM box)</v>
      </c>
      <c r="C80" s="87">
        <f>'1-CCaaS Customer Requirements'!E$20</f>
        <v>0</v>
      </c>
      <c r="E80" s="37" t="s">
        <v>141</v>
      </c>
      <c r="F80" s="40"/>
      <c r="G80" s="40">
        <f>$C80*F80</f>
        <v>0</v>
      </c>
      <c r="H80" s="41">
        <v>0</v>
      </c>
      <c r="J80" s="37" t="s">
        <v>142</v>
      </c>
      <c r="K80" s="40"/>
      <c r="L80" s="40">
        <f>$C80*K80</f>
        <v>0</v>
      </c>
      <c r="M80" s="41">
        <v>0</v>
      </c>
      <c r="O80" s="37" t="s">
        <v>143</v>
      </c>
      <c r="P80" s="40"/>
      <c r="Q80" s="40">
        <f>$C80*P80</f>
        <v>0</v>
      </c>
      <c r="R80" s="41">
        <v>0</v>
      </c>
      <c r="T80" s="37" t="s">
        <v>144</v>
      </c>
      <c r="U80" s="40"/>
      <c r="V80" s="40">
        <f>$C80*U80</f>
        <v>0</v>
      </c>
      <c r="W80" s="41">
        <v>0</v>
      </c>
    </row>
    <row r="81" spans="2:23" outlineLevel="2">
      <c r="B81" s="27" t="str">
        <f>'1-CCaaS Customer Requirements'!$B$21</f>
        <v>Number of DIDs</v>
      </c>
      <c r="C81" s="173">
        <f>'1-CCaaS Customer Requirements'!E$21</f>
        <v>0</v>
      </c>
      <c r="E81" s="32" t="s">
        <v>145</v>
      </c>
      <c r="F81" s="42"/>
      <c r="G81" s="42">
        <f t="shared" ref="G81:G85" si="15">$C81*F81</f>
        <v>0</v>
      </c>
      <c r="H81" s="43">
        <v>0</v>
      </c>
      <c r="J81" s="32" t="s">
        <v>145</v>
      </c>
      <c r="K81" s="42"/>
      <c r="L81" s="42">
        <f t="shared" ref="L81:L85" si="16">$C81*K81</f>
        <v>0</v>
      </c>
      <c r="M81" s="43">
        <v>0</v>
      </c>
      <c r="O81" s="32" t="s">
        <v>145</v>
      </c>
      <c r="P81" s="42"/>
      <c r="Q81" s="42">
        <f t="shared" ref="Q81:Q85" si="17">$C81*P81</f>
        <v>0</v>
      </c>
      <c r="R81" s="43">
        <v>0</v>
      </c>
      <c r="T81" s="32" t="s">
        <v>145</v>
      </c>
      <c r="U81" s="42"/>
      <c r="V81" s="42">
        <f t="shared" ref="V81:V85" si="18">$C81*U81</f>
        <v>0</v>
      </c>
      <c r="W81" s="43">
        <v>0</v>
      </c>
    </row>
    <row r="82" spans="2:23" outlineLevel="2">
      <c r="B82" s="27" t="str">
        <f>'1-CCaaS Customer Requirements'!$B$22</f>
        <v>Contact Center</v>
      </c>
      <c r="C82" s="173">
        <f>'1-CCaaS Customer Requirements'!E$22</f>
        <v>0</v>
      </c>
      <c r="E82" s="32" t="s">
        <v>146</v>
      </c>
      <c r="F82" s="42"/>
      <c r="G82" s="42">
        <f t="shared" si="15"/>
        <v>0</v>
      </c>
      <c r="H82" s="43">
        <v>0</v>
      </c>
      <c r="J82" s="32" t="s">
        <v>142</v>
      </c>
      <c r="K82" s="40"/>
      <c r="L82" s="42">
        <f t="shared" si="16"/>
        <v>0</v>
      </c>
      <c r="M82" s="43">
        <v>0</v>
      </c>
      <c r="O82" s="32" t="s">
        <v>143</v>
      </c>
      <c r="P82" s="42"/>
      <c r="Q82" s="42">
        <f t="shared" si="17"/>
        <v>0</v>
      </c>
      <c r="R82" s="43">
        <v>0</v>
      </c>
      <c r="T82" s="37" t="s">
        <v>147</v>
      </c>
      <c r="U82" s="40"/>
      <c r="V82" s="42">
        <f t="shared" si="18"/>
        <v>0</v>
      </c>
      <c r="W82" s="43">
        <v>0</v>
      </c>
    </row>
    <row r="83" spans="2:23" outlineLevel="2">
      <c r="B83" s="27" t="str">
        <f>'1-CCaaS Customer Requirements'!$B$23</f>
        <v>UC Seats</v>
      </c>
      <c r="C83" s="173">
        <f>'1-CCaaS Customer Requirements'!E$23</f>
        <v>0</v>
      </c>
      <c r="E83" s="32" t="s">
        <v>141</v>
      </c>
      <c r="F83" s="42"/>
      <c r="G83" s="42">
        <f t="shared" si="15"/>
        <v>0</v>
      </c>
      <c r="H83" s="43">
        <v>0</v>
      </c>
      <c r="J83" s="32" t="s">
        <v>148</v>
      </c>
      <c r="K83" s="42"/>
      <c r="L83" s="42">
        <f t="shared" si="16"/>
        <v>0</v>
      </c>
      <c r="M83" s="43">
        <v>0</v>
      </c>
      <c r="O83" s="32" t="s">
        <v>149</v>
      </c>
      <c r="P83" s="42"/>
      <c r="Q83" s="42">
        <f t="shared" si="17"/>
        <v>0</v>
      </c>
      <c r="R83" s="43">
        <v>0</v>
      </c>
      <c r="T83" s="37" t="s">
        <v>144</v>
      </c>
      <c r="U83" s="40"/>
      <c r="V83" s="42">
        <f t="shared" si="18"/>
        <v>0</v>
      </c>
      <c r="W83" s="43">
        <v>0</v>
      </c>
    </row>
    <row r="84" spans="2:23" outlineLevel="2">
      <c r="B84" s="27" t="str">
        <f>'1-CCaaS Customer Requirements'!$B$24</f>
        <v>Conference Rooms</v>
      </c>
      <c r="C84" s="173">
        <f>'1-CCaaS Customer Requirements'!E$24</f>
        <v>0</v>
      </c>
      <c r="E84" s="32" t="s">
        <v>141</v>
      </c>
      <c r="F84" s="42"/>
      <c r="G84" s="42">
        <f t="shared" si="15"/>
        <v>0</v>
      </c>
      <c r="H84" s="43">
        <v>0</v>
      </c>
      <c r="J84" s="32" t="s">
        <v>142</v>
      </c>
      <c r="K84" s="40"/>
      <c r="L84" s="42">
        <f t="shared" si="16"/>
        <v>0</v>
      </c>
      <c r="M84" s="43">
        <v>0</v>
      </c>
      <c r="O84" s="32" t="s">
        <v>143</v>
      </c>
      <c r="P84" s="42"/>
      <c r="Q84" s="42">
        <f t="shared" si="17"/>
        <v>0</v>
      </c>
      <c r="R84" s="43">
        <v>0</v>
      </c>
      <c r="T84" s="37" t="s">
        <v>144</v>
      </c>
      <c r="U84" s="40"/>
      <c r="V84" s="42">
        <f t="shared" si="18"/>
        <v>0</v>
      </c>
      <c r="W84" s="43">
        <v>0</v>
      </c>
    </row>
    <row r="85" spans="2:23" outlineLevel="2">
      <c r="B85" s="27" t="str">
        <f>'1-CCaaS Customer Requirements'!$B$25</f>
        <v>Analog Lines (Fax,Door, Paging, ATA, etc)</v>
      </c>
      <c r="C85" s="173">
        <f>'1-CCaaS Customer Requirements'!E$25</f>
        <v>0</v>
      </c>
      <c r="E85" s="32" t="s">
        <v>141</v>
      </c>
      <c r="F85" s="42"/>
      <c r="G85" s="42">
        <f t="shared" si="15"/>
        <v>0</v>
      </c>
      <c r="H85" s="43">
        <v>0</v>
      </c>
      <c r="J85" s="32" t="s">
        <v>148</v>
      </c>
      <c r="K85" s="42"/>
      <c r="L85" s="42">
        <f t="shared" si="16"/>
        <v>0</v>
      </c>
      <c r="M85" s="43">
        <v>0</v>
      </c>
      <c r="O85" s="32" t="s">
        <v>149</v>
      </c>
      <c r="P85" s="42"/>
      <c r="Q85" s="42">
        <f t="shared" si="17"/>
        <v>0</v>
      </c>
      <c r="R85" s="43">
        <v>0</v>
      </c>
      <c r="T85" s="37" t="s">
        <v>144</v>
      </c>
      <c r="U85" s="42"/>
      <c r="V85" s="42">
        <f t="shared" si="18"/>
        <v>0</v>
      </c>
      <c r="W85" s="43">
        <v>0</v>
      </c>
    </row>
    <row r="86" spans="2:23" outlineLevel="2">
      <c r="B86" s="27" t="str">
        <f>'1-CCaaS Customer Requirements'!$B$26</f>
        <v>Other Seats Types (Hotdesking Seats, Call Center Seats)</v>
      </c>
      <c r="C86" s="173">
        <f>'1-CCaaS Customer Requirements'!E$26</f>
        <v>0</v>
      </c>
      <c r="E86" s="32" t="s">
        <v>150</v>
      </c>
      <c r="F86" s="42"/>
      <c r="G86" s="42">
        <f>$C86*F86</f>
        <v>0</v>
      </c>
      <c r="H86" s="43">
        <v>0</v>
      </c>
      <c r="J86" s="32" t="s">
        <v>142</v>
      </c>
      <c r="K86" s="40"/>
      <c r="L86" s="42">
        <f>$C86*K86</f>
        <v>0</v>
      </c>
      <c r="M86" s="43">
        <v>0</v>
      </c>
      <c r="O86" s="32" t="s">
        <v>143</v>
      </c>
      <c r="P86" s="42"/>
      <c r="Q86" s="42">
        <f>$C86*P86</f>
        <v>0</v>
      </c>
      <c r="R86" s="43">
        <v>0</v>
      </c>
      <c r="T86" s="37" t="s">
        <v>144</v>
      </c>
      <c r="U86" s="40"/>
      <c r="V86" s="42">
        <f>$C86*U86</f>
        <v>0</v>
      </c>
      <c r="W86" s="43">
        <v>0</v>
      </c>
    </row>
    <row r="87" spans="2:23" outlineLevel="2">
      <c r="B87" s="27" t="str">
        <f>'1-CCaaS Customer Requirements'!$B$27</f>
        <v>Toll Free Numbers (needs to be cleaned up)</v>
      </c>
      <c r="C87" s="173">
        <f>'1-CCaaS Customer Requirements'!E$27</f>
        <v>0</v>
      </c>
      <c r="E87" s="32" t="s">
        <v>151</v>
      </c>
      <c r="F87" s="42"/>
      <c r="G87" s="42">
        <f t="shared" ref="G87:G89" si="19">$C87*F87</f>
        <v>0</v>
      </c>
      <c r="H87" s="43">
        <v>0</v>
      </c>
      <c r="J87" s="32" t="s">
        <v>151</v>
      </c>
      <c r="K87" s="42"/>
      <c r="L87" s="42">
        <f t="shared" ref="L87:L89" si="20">$C87*K87</f>
        <v>0</v>
      </c>
      <c r="M87" s="43">
        <v>0</v>
      </c>
      <c r="O87" s="32" t="s">
        <v>151</v>
      </c>
      <c r="P87" s="42"/>
      <c r="Q87" s="42">
        <f t="shared" ref="Q87:Q89" si="21">$C87*P87</f>
        <v>0</v>
      </c>
      <c r="R87" s="43">
        <v>0</v>
      </c>
      <c r="T87" s="32" t="s">
        <v>151</v>
      </c>
      <c r="U87" s="42"/>
      <c r="V87" s="42">
        <f t="shared" ref="V87:V89" si="22">$C87*U87</f>
        <v>0</v>
      </c>
      <c r="W87" s="43">
        <v>0</v>
      </c>
    </row>
    <row r="88" spans="2:23" outlineLevel="2">
      <c r="B88" s="27" t="str">
        <f>'1-CCaaS Customer Requirements'!$B$28</f>
        <v>Auto Attendents/IVR</v>
      </c>
      <c r="C88" s="173">
        <f>'1-CCaaS Customer Requirements'!E$28</f>
        <v>0</v>
      </c>
      <c r="E88" s="32" t="s">
        <v>152</v>
      </c>
      <c r="F88" s="42"/>
      <c r="G88" s="42">
        <f t="shared" si="19"/>
        <v>0</v>
      </c>
      <c r="H88" s="43">
        <v>0</v>
      </c>
      <c r="J88" s="32" t="s">
        <v>152</v>
      </c>
      <c r="K88" s="42"/>
      <c r="L88" s="42">
        <f t="shared" si="20"/>
        <v>0</v>
      </c>
      <c r="M88" s="43">
        <v>0</v>
      </c>
      <c r="O88" s="32" t="s">
        <v>152</v>
      </c>
      <c r="P88" s="42"/>
      <c r="Q88" s="42">
        <f t="shared" si="21"/>
        <v>0</v>
      </c>
      <c r="R88" s="43">
        <v>0</v>
      </c>
      <c r="T88" s="32" t="s">
        <v>152</v>
      </c>
      <c r="U88" s="42"/>
      <c r="V88" s="42">
        <f t="shared" si="22"/>
        <v>0</v>
      </c>
      <c r="W88" s="43">
        <v>0</v>
      </c>
    </row>
    <row r="89" spans="2:23" outlineLevel="2">
      <c r="B89" s="27" t="str">
        <f>'1-CCaaS Customer Requirements'!$B$29</f>
        <v>Hunt Groups</v>
      </c>
      <c r="C89" s="173">
        <f>'1-CCaaS Customer Requirements'!E$29</f>
        <v>0</v>
      </c>
      <c r="E89" s="32" t="s">
        <v>152</v>
      </c>
      <c r="F89" s="42"/>
      <c r="G89" s="42">
        <f t="shared" si="19"/>
        <v>0</v>
      </c>
      <c r="H89" s="43">
        <v>0</v>
      </c>
      <c r="J89" s="32" t="s">
        <v>152</v>
      </c>
      <c r="K89" s="42"/>
      <c r="L89" s="42">
        <f t="shared" si="20"/>
        <v>0</v>
      </c>
      <c r="M89" s="43">
        <v>0</v>
      </c>
      <c r="O89" s="32" t="s">
        <v>152</v>
      </c>
      <c r="P89" s="42"/>
      <c r="Q89" s="42">
        <f t="shared" si="21"/>
        <v>0</v>
      </c>
      <c r="R89" s="43">
        <v>0</v>
      </c>
      <c r="T89" s="32" t="s">
        <v>152</v>
      </c>
      <c r="U89" s="42"/>
      <c r="V89" s="42">
        <f t="shared" si="22"/>
        <v>0</v>
      </c>
      <c r="W89" s="43">
        <v>0</v>
      </c>
    </row>
    <row r="90" spans="2:23" ht="14.4" outlineLevel="2" thickBot="1">
      <c r="B90" s="47" t="str">
        <f>'1-CCaaS Customer Requirements'!$B$30</f>
        <v>( Physical Phones)</v>
      </c>
      <c r="C90" s="172">
        <f>'1-CCaaS Customer Requirements'!E$30</f>
        <v>0</v>
      </c>
      <c r="E90" s="32"/>
      <c r="F90" s="42"/>
      <c r="G90" s="42"/>
      <c r="H90" s="43"/>
      <c r="J90" s="32"/>
      <c r="K90" s="42"/>
      <c r="L90" s="42"/>
      <c r="M90" s="43"/>
      <c r="O90" s="32"/>
      <c r="P90" s="42"/>
      <c r="Q90" s="42"/>
      <c r="R90" s="43"/>
      <c r="T90" s="32"/>
      <c r="U90" s="42"/>
      <c r="V90" s="42"/>
      <c r="W90" s="43"/>
    </row>
    <row r="91" spans="2:23" ht="14.4" outlineLevel="2" thickBot="1">
      <c r="B91" s="48" t="s">
        <v>92</v>
      </c>
      <c r="C91" s="49">
        <f>C86+C85+C84+C83+C82+C80</f>
        <v>0</v>
      </c>
      <c r="E91" s="83" t="s">
        <v>93</v>
      </c>
      <c r="F91" s="84"/>
      <c r="G91" s="84">
        <f>SUM(G80:G90)</f>
        <v>0</v>
      </c>
      <c r="H91" s="85">
        <f>SUM(H80:H90)</f>
        <v>0</v>
      </c>
      <c r="J91" s="83" t="s">
        <v>93</v>
      </c>
      <c r="K91" s="84"/>
      <c r="L91" s="84">
        <f>SUM(L80:L90)</f>
        <v>0</v>
      </c>
      <c r="M91" s="85">
        <f>SUM(M80:M90)</f>
        <v>0</v>
      </c>
      <c r="O91" s="83" t="s">
        <v>93</v>
      </c>
      <c r="P91" s="84"/>
      <c r="Q91" s="84">
        <f>SUM(Q80:Q90)</f>
        <v>0</v>
      </c>
      <c r="R91" s="85">
        <f>SUM(R80:R90)</f>
        <v>0</v>
      </c>
      <c r="T91" s="83" t="s">
        <v>93</v>
      </c>
      <c r="U91" s="84"/>
      <c r="V91" s="84">
        <f>SUM(V80:V90)</f>
        <v>0</v>
      </c>
      <c r="W91" s="85">
        <f>SUM(W80:W90)</f>
        <v>0</v>
      </c>
    </row>
    <row r="92" spans="2:23" ht="14.4" outlineLevel="2" thickBot="1">
      <c r="B92" s="12"/>
      <c r="C92" s="13"/>
      <c r="E92" s="13"/>
      <c r="F92" s="31"/>
      <c r="G92" s="31"/>
      <c r="H92" s="31"/>
      <c r="J92" s="13"/>
      <c r="K92" s="31"/>
      <c r="L92" s="31"/>
      <c r="M92" s="31"/>
      <c r="O92" s="13"/>
      <c r="P92" s="31"/>
      <c r="Q92" s="31"/>
      <c r="R92" s="31"/>
      <c r="T92" s="13"/>
      <c r="U92" s="31"/>
      <c r="V92" s="31"/>
      <c r="W92" s="31"/>
    </row>
    <row r="93" spans="2:23" ht="14.4" outlineLevel="2" thickBot="1">
      <c r="B93" s="97" t="str">
        <f>'1-CCaaS Customer Requirements'!F19</f>
        <v>Site 4</v>
      </c>
      <c r="C93" s="39" t="s">
        <v>87</v>
      </c>
      <c r="E93" s="61" t="s">
        <v>88</v>
      </c>
      <c r="F93" s="62" t="s">
        <v>89</v>
      </c>
      <c r="G93" s="62" t="s">
        <v>90</v>
      </c>
      <c r="H93" s="63" t="s">
        <v>91</v>
      </c>
      <c r="J93" s="77" t="s">
        <v>88</v>
      </c>
      <c r="K93" s="78" t="s">
        <v>89</v>
      </c>
      <c r="L93" s="78" t="s">
        <v>90</v>
      </c>
      <c r="M93" s="79" t="s">
        <v>91</v>
      </c>
      <c r="O93" s="64" t="s">
        <v>88</v>
      </c>
      <c r="P93" s="65" t="s">
        <v>89</v>
      </c>
      <c r="Q93" s="65" t="s">
        <v>90</v>
      </c>
      <c r="R93" s="66" t="s">
        <v>91</v>
      </c>
      <c r="T93" s="70" t="s">
        <v>88</v>
      </c>
      <c r="U93" s="71" t="s">
        <v>89</v>
      </c>
      <c r="V93" s="71" t="s">
        <v>90</v>
      </c>
      <c r="W93" s="72" t="s">
        <v>91</v>
      </c>
    </row>
    <row r="94" spans="2:23" outlineLevel="2">
      <c r="B94" s="26" t="str">
        <f>'1-CCaaS Customer Requirements'!$B$20</f>
        <v>Corporate voice users? (Users with VM box)</v>
      </c>
      <c r="C94" s="87">
        <f>'1-CCaaS Customer Requirements'!F$20</f>
        <v>0</v>
      </c>
      <c r="E94" s="37" t="s">
        <v>141</v>
      </c>
      <c r="F94" s="40"/>
      <c r="G94" s="40">
        <f>$C94*F94</f>
        <v>0</v>
      </c>
      <c r="H94" s="41">
        <v>0</v>
      </c>
      <c r="J94" s="37" t="s">
        <v>142</v>
      </c>
      <c r="K94" s="40"/>
      <c r="L94" s="40">
        <f>$C94*K94</f>
        <v>0</v>
      </c>
      <c r="M94" s="41">
        <v>0</v>
      </c>
      <c r="O94" s="37" t="s">
        <v>143</v>
      </c>
      <c r="P94" s="40"/>
      <c r="Q94" s="40">
        <f>$C94*P94</f>
        <v>0</v>
      </c>
      <c r="R94" s="41">
        <v>0</v>
      </c>
      <c r="T94" s="37" t="s">
        <v>144</v>
      </c>
      <c r="U94" s="40"/>
      <c r="V94" s="40">
        <f>$C94*U94</f>
        <v>0</v>
      </c>
      <c r="W94" s="41">
        <v>0</v>
      </c>
    </row>
    <row r="95" spans="2:23" outlineLevel="2">
      <c r="B95" s="27" t="str">
        <f>'1-CCaaS Customer Requirements'!$B$21</f>
        <v>Number of DIDs</v>
      </c>
      <c r="C95" s="173">
        <f>'1-CCaaS Customer Requirements'!F$21</f>
        <v>0</v>
      </c>
      <c r="E95" s="32" t="s">
        <v>145</v>
      </c>
      <c r="F95" s="42"/>
      <c r="G95" s="42">
        <f t="shared" ref="G95:G99" si="23">$C95*F95</f>
        <v>0</v>
      </c>
      <c r="H95" s="43">
        <v>0</v>
      </c>
      <c r="J95" s="32" t="s">
        <v>145</v>
      </c>
      <c r="K95" s="42"/>
      <c r="L95" s="42">
        <f t="shared" ref="L95:L99" si="24">$C95*K95</f>
        <v>0</v>
      </c>
      <c r="M95" s="43">
        <v>0</v>
      </c>
      <c r="O95" s="32" t="s">
        <v>145</v>
      </c>
      <c r="P95" s="42"/>
      <c r="Q95" s="42">
        <f t="shared" ref="Q95:Q99" si="25">$C95*P95</f>
        <v>0</v>
      </c>
      <c r="R95" s="43">
        <v>0</v>
      </c>
      <c r="T95" s="32" t="s">
        <v>145</v>
      </c>
      <c r="U95" s="42"/>
      <c r="V95" s="42">
        <f t="shared" ref="V95:V99" si="26">$C95*U95</f>
        <v>0</v>
      </c>
      <c r="W95" s="43">
        <v>0</v>
      </c>
    </row>
    <row r="96" spans="2:23" outlineLevel="2">
      <c r="B96" s="27" t="str">
        <f>'1-CCaaS Customer Requirements'!$B$22</f>
        <v>Contact Center</v>
      </c>
      <c r="C96" s="173">
        <f>'1-CCaaS Customer Requirements'!F$22</f>
        <v>0</v>
      </c>
      <c r="E96" s="32" t="s">
        <v>146</v>
      </c>
      <c r="F96" s="42"/>
      <c r="G96" s="42">
        <f t="shared" si="23"/>
        <v>0</v>
      </c>
      <c r="H96" s="43">
        <v>0</v>
      </c>
      <c r="J96" s="32" t="s">
        <v>142</v>
      </c>
      <c r="K96" s="40"/>
      <c r="L96" s="42">
        <f t="shared" si="24"/>
        <v>0</v>
      </c>
      <c r="M96" s="43">
        <v>0</v>
      </c>
      <c r="O96" s="32" t="s">
        <v>143</v>
      </c>
      <c r="P96" s="42"/>
      <c r="Q96" s="42">
        <f t="shared" si="25"/>
        <v>0</v>
      </c>
      <c r="R96" s="43">
        <v>0</v>
      </c>
      <c r="T96" s="37" t="s">
        <v>147</v>
      </c>
      <c r="U96" s="40"/>
      <c r="V96" s="42">
        <f t="shared" si="26"/>
        <v>0</v>
      </c>
      <c r="W96" s="43">
        <v>0</v>
      </c>
    </row>
    <row r="97" spans="2:23" outlineLevel="2">
      <c r="B97" s="27" t="str">
        <f>'1-CCaaS Customer Requirements'!$B$23</f>
        <v>UC Seats</v>
      </c>
      <c r="C97" s="173">
        <f>'1-CCaaS Customer Requirements'!F$23</f>
        <v>0</v>
      </c>
      <c r="E97" s="32" t="s">
        <v>141</v>
      </c>
      <c r="F97" s="42"/>
      <c r="G97" s="42">
        <f t="shared" si="23"/>
        <v>0</v>
      </c>
      <c r="H97" s="43">
        <v>0</v>
      </c>
      <c r="J97" s="32" t="s">
        <v>148</v>
      </c>
      <c r="K97" s="42"/>
      <c r="L97" s="42">
        <f t="shared" si="24"/>
        <v>0</v>
      </c>
      <c r="M97" s="43">
        <v>0</v>
      </c>
      <c r="O97" s="32" t="s">
        <v>149</v>
      </c>
      <c r="P97" s="42"/>
      <c r="Q97" s="42">
        <f t="shared" si="25"/>
        <v>0</v>
      </c>
      <c r="R97" s="43">
        <v>0</v>
      </c>
      <c r="T97" s="37" t="s">
        <v>144</v>
      </c>
      <c r="U97" s="40"/>
      <c r="V97" s="42">
        <f t="shared" si="26"/>
        <v>0</v>
      </c>
      <c r="W97" s="43">
        <v>0</v>
      </c>
    </row>
    <row r="98" spans="2:23" outlineLevel="2">
      <c r="B98" s="27" t="str">
        <f>'1-CCaaS Customer Requirements'!$B$24</f>
        <v>Conference Rooms</v>
      </c>
      <c r="C98" s="173">
        <f>'1-CCaaS Customer Requirements'!F$24</f>
        <v>0</v>
      </c>
      <c r="E98" s="32" t="s">
        <v>141</v>
      </c>
      <c r="F98" s="42"/>
      <c r="G98" s="42">
        <f t="shared" si="23"/>
        <v>0</v>
      </c>
      <c r="H98" s="43">
        <v>0</v>
      </c>
      <c r="J98" s="32" t="s">
        <v>142</v>
      </c>
      <c r="K98" s="40"/>
      <c r="L98" s="42">
        <f t="shared" si="24"/>
        <v>0</v>
      </c>
      <c r="M98" s="43">
        <v>0</v>
      </c>
      <c r="O98" s="32" t="s">
        <v>143</v>
      </c>
      <c r="P98" s="42"/>
      <c r="Q98" s="42">
        <f t="shared" si="25"/>
        <v>0</v>
      </c>
      <c r="R98" s="43">
        <v>0</v>
      </c>
      <c r="T98" s="37" t="s">
        <v>144</v>
      </c>
      <c r="U98" s="40"/>
      <c r="V98" s="42">
        <f t="shared" si="26"/>
        <v>0</v>
      </c>
      <c r="W98" s="43">
        <v>0</v>
      </c>
    </row>
    <row r="99" spans="2:23" outlineLevel="2">
      <c r="B99" s="27" t="str">
        <f>'1-CCaaS Customer Requirements'!$B$25</f>
        <v>Analog Lines (Fax,Door, Paging, ATA, etc)</v>
      </c>
      <c r="C99" s="173">
        <f>'1-CCaaS Customer Requirements'!F$25</f>
        <v>0</v>
      </c>
      <c r="E99" s="32" t="s">
        <v>141</v>
      </c>
      <c r="F99" s="42"/>
      <c r="G99" s="42">
        <f t="shared" si="23"/>
        <v>0</v>
      </c>
      <c r="H99" s="43">
        <v>0</v>
      </c>
      <c r="J99" s="32" t="s">
        <v>148</v>
      </c>
      <c r="K99" s="42"/>
      <c r="L99" s="42">
        <f t="shared" si="24"/>
        <v>0</v>
      </c>
      <c r="M99" s="43">
        <v>0</v>
      </c>
      <c r="O99" s="32" t="s">
        <v>149</v>
      </c>
      <c r="P99" s="42"/>
      <c r="Q99" s="42">
        <f t="shared" si="25"/>
        <v>0</v>
      </c>
      <c r="R99" s="43">
        <v>0</v>
      </c>
      <c r="T99" s="37" t="s">
        <v>144</v>
      </c>
      <c r="U99" s="42"/>
      <c r="V99" s="42">
        <f t="shared" si="26"/>
        <v>0</v>
      </c>
      <c r="W99" s="43">
        <v>0</v>
      </c>
    </row>
    <row r="100" spans="2:23" outlineLevel="2">
      <c r="B100" s="27" t="str">
        <f>'1-CCaaS Customer Requirements'!$B$26</f>
        <v>Other Seats Types (Hotdesking Seats, Call Center Seats)</v>
      </c>
      <c r="C100" s="173">
        <f>'1-CCaaS Customer Requirements'!F$26</f>
        <v>0</v>
      </c>
      <c r="E100" s="32" t="s">
        <v>150</v>
      </c>
      <c r="F100" s="42"/>
      <c r="G100" s="42">
        <f>$C100*F100</f>
        <v>0</v>
      </c>
      <c r="H100" s="43">
        <v>0</v>
      </c>
      <c r="J100" s="32" t="s">
        <v>142</v>
      </c>
      <c r="K100" s="40"/>
      <c r="L100" s="42">
        <f>$C100*K100</f>
        <v>0</v>
      </c>
      <c r="M100" s="43">
        <v>0</v>
      </c>
      <c r="O100" s="32" t="s">
        <v>143</v>
      </c>
      <c r="P100" s="42"/>
      <c r="Q100" s="42">
        <f>$C100*P100</f>
        <v>0</v>
      </c>
      <c r="R100" s="43">
        <v>0</v>
      </c>
      <c r="T100" s="37" t="s">
        <v>144</v>
      </c>
      <c r="U100" s="40"/>
      <c r="V100" s="42">
        <f>$C100*U100</f>
        <v>0</v>
      </c>
      <c r="W100" s="43">
        <v>0</v>
      </c>
    </row>
    <row r="101" spans="2:23" outlineLevel="2">
      <c r="B101" s="27" t="str">
        <f>'1-CCaaS Customer Requirements'!$B$27</f>
        <v>Toll Free Numbers (needs to be cleaned up)</v>
      </c>
      <c r="C101" s="173">
        <f>'1-CCaaS Customer Requirements'!F$27</f>
        <v>0</v>
      </c>
      <c r="E101" s="32" t="s">
        <v>151</v>
      </c>
      <c r="F101" s="42"/>
      <c r="G101" s="42">
        <f t="shared" ref="G101:G103" si="27">$C101*F101</f>
        <v>0</v>
      </c>
      <c r="H101" s="43">
        <v>0</v>
      </c>
      <c r="J101" s="32" t="s">
        <v>151</v>
      </c>
      <c r="K101" s="42"/>
      <c r="L101" s="42">
        <f t="shared" ref="L101:L103" si="28">$C101*K101</f>
        <v>0</v>
      </c>
      <c r="M101" s="43">
        <v>0</v>
      </c>
      <c r="O101" s="32" t="s">
        <v>151</v>
      </c>
      <c r="P101" s="42"/>
      <c r="Q101" s="42">
        <f t="shared" ref="Q101:Q103" si="29">$C101*P101</f>
        <v>0</v>
      </c>
      <c r="R101" s="43">
        <v>0</v>
      </c>
      <c r="T101" s="32" t="s">
        <v>151</v>
      </c>
      <c r="U101" s="42"/>
      <c r="V101" s="42">
        <f t="shared" ref="V101:V103" si="30">$C101*U101</f>
        <v>0</v>
      </c>
      <c r="W101" s="43">
        <v>0</v>
      </c>
    </row>
    <row r="102" spans="2:23" outlineLevel="2">
      <c r="B102" s="27" t="str">
        <f>'1-CCaaS Customer Requirements'!$B$28</f>
        <v>Auto Attendents/IVR</v>
      </c>
      <c r="C102" s="173">
        <f>'1-CCaaS Customer Requirements'!F$28</f>
        <v>0</v>
      </c>
      <c r="E102" s="32" t="s">
        <v>152</v>
      </c>
      <c r="F102" s="42"/>
      <c r="G102" s="42">
        <f t="shared" si="27"/>
        <v>0</v>
      </c>
      <c r="H102" s="43">
        <v>0</v>
      </c>
      <c r="J102" s="32" t="s">
        <v>152</v>
      </c>
      <c r="K102" s="42"/>
      <c r="L102" s="42">
        <f t="shared" si="28"/>
        <v>0</v>
      </c>
      <c r="M102" s="43">
        <v>0</v>
      </c>
      <c r="O102" s="32" t="s">
        <v>152</v>
      </c>
      <c r="P102" s="42"/>
      <c r="Q102" s="42">
        <f t="shared" si="29"/>
        <v>0</v>
      </c>
      <c r="R102" s="43">
        <v>0</v>
      </c>
      <c r="T102" s="32" t="s">
        <v>152</v>
      </c>
      <c r="U102" s="42"/>
      <c r="V102" s="42">
        <f t="shared" si="30"/>
        <v>0</v>
      </c>
      <c r="W102" s="43">
        <v>0</v>
      </c>
    </row>
    <row r="103" spans="2:23" outlineLevel="2">
      <c r="B103" s="27" t="str">
        <f>'1-CCaaS Customer Requirements'!$B$29</f>
        <v>Hunt Groups</v>
      </c>
      <c r="C103" s="173">
        <f>'1-CCaaS Customer Requirements'!F$29</f>
        <v>0</v>
      </c>
      <c r="E103" s="32" t="s">
        <v>152</v>
      </c>
      <c r="F103" s="42"/>
      <c r="G103" s="42">
        <f t="shared" si="27"/>
        <v>0</v>
      </c>
      <c r="H103" s="43">
        <v>0</v>
      </c>
      <c r="J103" s="32" t="s">
        <v>152</v>
      </c>
      <c r="K103" s="42"/>
      <c r="L103" s="42">
        <f t="shared" si="28"/>
        <v>0</v>
      </c>
      <c r="M103" s="43">
        <v>0</v>
      </c>
      <c r="O103" s="32" t="s">
        <v>152</v>
      </c>
      <c r="P103" s="42"/>
      <c r="Q103" s="42">
        <f t="shared" si="29"/>
        <v>0</v>
      </c>
      <c r="R103" s="43">
        <v>0</v>
      </c>
      <c r="T103" s="32" t="s">
        <v>152</v>
      </c>
      <c r="U103" s="42"/>
      <c r="V103" s="42">
        <f t="shared" si="30"/>
        <v>0</v>
      </c>
      <c r="W103" s="43">
        <v>0</v>
      </c>
    </row>
    <row r="104" spans="2:23" ht="14.4" outlineLevel="2" thickBot="1">
      <c r="B104" s="27" t="str">
        <f>'1-CCaaS Customer Requirements'!$B$30</f>
        <v>( Physical Phones)</v>
      </c>
      <c r="C104" s="173">
        <f>'1-CCaaS Customer Requirements'!F$30</f>
        <v>0</v>
      </c>
      <c r="E104" s="32"/>
      <c r="F104" s="42"/>
      <c r="G104" s="42"/>
      <c r="H104" s="43"/>
      <c r="J104" s="32"/>
      <c r="K104" s="42"/>
      <c r="L104" s="42"/>
      <c r="M104" s="43"/>
      <c r="O104" s="32"/>
      <c r="P104" s="42"/>
      <c r="Q104" s="42"/>
      <c r="R104" s="43"/>
      <c r="T104" s="32"/>
      <c r="U104" s="42"/>
      <c r="V104" s="42"/>
      <c r="W104" s="43"/>
    </row>
    <row r="105" spans="2:23" ht="14.4" outlineLevel="2" thickBot="1">
      <c r="B105" s="45" t="s">
        <v>92</v>
      </c>
      <c r="C105" s="46">
        <f>C100+C99+C98+C97+C96+C94</f>
        <v>0</v>
      </c>
      <c r="E105" s="83" t="s">
        <v>93</v>
      </c>
      <c r="F105" s="84"/>
      <c r="G105" s="84">
        <f>SUM(G94:G104)</f>
        <v>0</v>
      </c>
      <c r="H105" s="85">
        <f>SUM(H94:H104)</f>
        <v>0</v>
      </c>
      <c r="J105" s="83" t="s">
        <v>93</v>
      </c>
      <c r="K105" s="84"/>
      <c r="L105" s="84">
        <f>SUM(L94:L104)</f>
        <v>0</v>
      </c>
      <c r="M105" s="85">
        <f>SUM(M94:M104)</f>
        <v>0</v>
      </c>
      <c r="O105" s="83" t="s">
        <v>93</v>
      </c>
      <c r="P105" s="84"/>
      <c r="Q105" s="84">
        <f>SUM(Q94:Q104)</f>
        <v>0</v>
      </c>
      <c r="R105" s="85">
        <f>SUM(R94:R104)</f>
        <v>0</v>
      </c>
      <c r="T105" s="83" t="s">
        <v>93</v>
      </c>
      <c r="U105" s="84"/>
      <c r="V105" s="84">
        <f>SUM(V94:V104)</f>
        <v>0</v>
      </c>
      <c r="W105" s="85">
        <f>SUM(W94:W104)</f>
        <v>0</v>
      </c>
    </row>
    <row r="106" spans="2:23" ht="14.4" outlineLevel="2" thickBot="1">
      <c r="B106" s="12"/>
      <c r="C106" s="13"/>
      <c r="E106" s="13"/>
      <c r="F106" s="31"/>
      <c r="G106" s="31"/>
      <c r="H106" s="31"/>
      <c r="J106" s="13"/>
      <c r="K106" s="31"/>
      <c r="L106" s="31"/>
      <c r="M106" s="31"/>
      <c r="O106" s="13"/>
      <c r="P106" s="31"/>
      <c r="Q106" s="31"/>
      <c r="R106" s="31"/>
      <c r="T106" s="13"/>
      <c r="U106" s="31"/>
      <c r="V106" s="31"/>
      <c r="W106" s="31"/>
    </row>
    <row r="107" spans="2:23" ht="14.4" outlineLevel="2" thickBot="1">
      <c r="B107" s="97" t="str">
        <f>'1-CCaaS Customer Requirements'!G19</f>
        <v>Site 5</v>
      </c>
      <c r="C107" s="39" t="s">
        <v>87</v>
      </c>
      <c r="E107" s="61" t="s">
        <v>88</v>
      </c>
      <c r="F107" s="62" t="s">
        <v>89</v>
      </c>
      <c r="G107" s="62" t="s">
        <v>90</v>
      </c>
      <c r="H107" s="63" t="s">
        <v>91</v>
      </c>
      <c r="J107" s="77" t="s">
        <v>88</v>
      </c>
      <c r="K107" s="78" t="s">
        <v>89</v>
      </c>
      <c r="L107" s="78" t="s">
        <v>90</v>
      </c>
      <c r="M107" s="79" t="s">
        <v>91</v>
      </c>
      <c r="O107" s="64" t="s">
        <v>88</v>
      </c>
      <c r="P107" s="65" t="s">
        <v>89</v>
      </c>
      <c r="Q107" s="65" t="s">
        <v>90</v>
      </c>
      <c r="R107" s="66" t="s">
        <v>91</v>
      </c>
      <c r="T107" s="70" t="s">
        <v>88</v>
      </c>
      <c r="U107" s="71" t="s">
        <v>89</v>
      </c>
      <c r="V107" s="71" t="s">
        <v>90</v>
      </c>
      <c r="W107" s="72" t="s">
        <v>91</v>
      </c>
    </row>
    <row r="108" spans="2:23" outlineLevel="2">
      <c r="B108" s="26" t="str">
        <f>'1-CCaaS Customer Requirements'!$B$20</f>
        <v>Corporate voice users? (Users with VM box)</v>
      </c>
      <c r="C108" s="87">
        <f>'1-CCaaS Customer Requirements'!G$20</f>
        <v>0</v>
      </c>
      <c r="E108" s="37" t="s">
        <v>141</v>
      </c>
      <c r="F108" s="40"/>
      <c r="G108" s="40">
        <f>$C108*F108</f>
        <v>0</v>
      </c>
      <c r="H108" s="41">
        <v>0</v>
      </c>
      <c r="J108" s="37" t="s">
        <v>142</v>
      </c>
      <c r="K108" s="40"/>
      <c r="L108" s="40">
        <f>$C108*K108</f>
        <v>0</v>
      </c>
      <c r="M108" s="41">
        <v>0</v>
      </c>
      <c r="O108" s="37" t="s">
        <v>143</v>
      </c>
      <c r="P108" s="40"/>
      <c r="Q108" s="40">
        <f>$C108*P108</f>
        <v>0</v>
      </c>
      <c r="R108" s="41">
        <v>0</v>
      </c>
      <c r="T108" s="37" t="s">
        <v>144</v>
      </c>
      <c r="U108" s="40"/>
      <c r="V108" s="40">
        <f>$C108*U108</f>
        <v>0</v>
      </c>
      <c r="W108" s="41">
        <v>0</v>
      </c>
    </row>
    <row r="109" spans="2:23" outlineLevel="2">
      <c r="B109" s="27" t="str">
        <f>'1-CCaaS Customer Requirements'!$B$21</f>
        <v>Number of DIDs</v>
      </c>
      <c r="C109" s="173">
        <f>'1-CCaaS Customer Requirements'!G$21</f>
        <v>0</v>
      </c>
      <c r="E109" s="32" t="s">
        <v>145</v>
      </c>
      <c r="F109" s="42"/>
      <c r="G109" s="42">
        <f t="shared" ref="G109:G113" si="31">$C109*F109</f>
        <v>0</v>
      </c>
      <c r="H109" s="43">
        <v>0</v>
      </c>
      <c r="J109" s="32" t="s">
        <v>145</v>
      </c>
      <c r="K109" s="42"/>
      <c r="L109" s="42">
        <f t="shared" ref="L109:L113" si="32">$C109*K109</f>
        <v>0</v>
      </c>
      <c r="M109" s="43">
        <v>0</v>
      </c>
      <c r="O109" s="32" t="s">
        <v>145</v>
      </c>
      <c r="P109" s="42"/>
      <c r="Q109" s="42">
        <f t="shared" ref="Q109:Q113" si="33">$C109*P109</f>
        <v>0</v>
      </c>
      <c r="R109" s="43">
        <v>0</v>
      </c>
      <c r="T109" s="32" t="s">
        <v>145</v>
      </c>
      <c r="U109" s="42"/>
      <c r="V109" s="42">
        <f t="shared" ref="V109:V113" si="34">$C109*U109</f>
        <v>0</v>
      </c>
      <c r="W109" s="43">
        <v>0</v>
      </c>
    </row>
    <row r="110" spans="2:23" outlineLevel="2">
      <c r="B110" s="27" t="str">
        <f>'1-CCaaS Customer Requirements'!$B$22</f>
        <v>Contact Center</v>
      </c>
      <c r="C110" s="173">
        <f>'1-CCaaS Customer Requirements'!G$22</f>
        <v>0</v>
      </c>
      <c r="E110" s="32" t="s">
        <v>146</v>
      </c>
      <c r="F110" s="42"/>
      <c r="G110" s="42">
        <f t="shared" si="31"/>
        <v>0</v>
      </c>
      <c r="H110" s="43">
        <v>0</v>
      </c>
      <c r="J110" s="32" t="s">
        <v>142</v>
      </c>
      <c r="K110" s="40"/>
      <c r="L110" s="42">
        <f t="shared" si="32"/>
        <v>0</v>
      </c>
      <c r="M110" s="43">
        <v>0</v>
      </c>
      <c r="O110" s="32" t="s">
        <v>143</v>
      </c>
      <c r="P110" s="42"/>
      <c r="Q110" s="42">
        <f t="shared" si="33"/>
        <v>0</v>
      </c>
      <c r="R110" s="43">
        <v>0</v>
      </c>
      <c r="T110" s="37" t="s">
        <v>147</v>
      </c>
      <c r="U110" s="40"/>
      <c r="V110" s="42">
        <f t="shared" si="34"/>
        <v>0</v>
      </c>
      <c r="W110" s="43">
        <v>0</v>
      </c>
    </row>
    <row r="111" spans="2:23" outlineLevel="2">
      <c r="B111" s="27" t="str">
        <f>'1-CCaaS Customer Requirements'!$B$23</f>
        <v>UC Seats</v>
      </c>
      <c r="C111" s="173">
        <f>'1-CCaaS Customer Requirements'!G$23</f>
        <v>0</v>
      </c>
      <c r="E111" s="32" t="s">
        <v>141</v>
      </c>
      <c r="F111" s="42"/>
      <c r="G111" s="42">
        <f t="shared" si="31"/>
        <v>0</v>
      </c>
      <c r="H111" s="43">
        <v>0</v>
      </c>
      <c r="J111" s="32" t="s">
        <v>148</v>
      </c>
      <c r="K111" s="42"/>
      <c r="L111" s="42">
        <f t="shared" si="32"/>
        <v>0</v>
      </c>
      <c r="M111" s="43">
        <v>0</v>
      </c>
      <c r="O111" s="32" t="s">
        <v>149</v>
      </c>
      <c r="P111" s="42"/>
      <c r="Q111" s="42">
        <f t="shared" si="33"/>
        <v>0</v>
      </c>
      <c r="R111" s="43">
        <v>0</v>
      </c>
      <c r="T111" s="37" t="s">
        <v>144</v>
      </c>
      <c r="U111" s="40"/>
      <c r="V111" s="42">
        <f t="shared" si="34"/>
        <v>0</v>
      </c>
      <c r="W111" s="43">
        <v>0</v>
      </c>
    </row>
    <row r="112" spans="2:23" outlineLevel="2">
      <c r="B112" s="27" t="str">
        <f>'1-CCaaS Customer Requirements'!$B$24</f>
        <v>Conference Rooms</v>
      </c>
      <c r="C112" s="173">
        <f>'1-CCaaS Customer Requirements'!G$24</f>
        <v>0</v>
      </c>
      <c r="E112" s="32" t="s">
        <v>141</v>
      </c>
      <c r="F112" s="42"/>
      <c r="G112" s="42">
        <f t="shared" si="31"/>
        <v>0</v>
      </c>
      <c r="H112" s="43">
        <v>0</v>
      </c>
      <c r="J112" s="32" t="s">
        <v>142</v>
      </c>
      <c r="K112" s="40"/>
      <c r="L112" s="42">
        <f t="shared" si="32"/>
        <v>0</v>
      </c>
      <c r="M112" s="43">
        <v>0</v>
      </c>
      <c r="O112" s="32" t="s">
        <v>143</v>
      </c>
      <c r="P112" s="42"/>
      <c r="Q112" s="42">
        <f t="shared" si="33"/>
        <v>0</v>
      </c>
      <c r="R112" s="43">
        <v>0</v>
      </c>
      <c r="T112" s="37" t="s">
        <v>144</v>
      </c>
      <c r="U112" s="40"/>
      <c r="V112" s="42">
        <f t="shared" si="34"/>
        <v>0</v>
      </c>
      <c r="W112" s="43">
        <v>0</v>
      </c>
    </row>
    <row r="113" spans="2:23" outlineLevel="2">
      <c r="B113" s="27" t="str">
        <f>'1-CCaaS Customer Requirements'!$B$25</f>
        <v>Analog Lines (Fax,Door, Paging, ATA, etc)</v>
      </c>
      <c r="C113" s="173">
        <f>'1-CCaaS Customer Requirements'!G$25</f>
        <v>0</v>
      </c>
      <c r="E113" s="32" t="s">
        <v>141</v>
      </c>
      <c r="F113" s="42"/>
      <c r="G113" s="42">
        <f t="shared" si="31"/>
        <v>0</v>
      </c>
      <c r="H113" s="43">
        <v>0</v>
      </c>
      <c r="J113" s="32" t="s">
        <v>148</v>
      </c>
      <c r="K113" s="42"/>
      <c r="L113" s="42">
        <f t="shared" si="32"/>
        <v>0</v>
      </c>
      <c r="M113" s="43">
        <v>0</v>
      </c>
      <c r="O113" s="32" t="s">
        <v>149</v>
      </c>
      <c r="P113" s="42"/>
      <c r="Q113" s="42">
        <f t="shared" si="33"/>
        <v>0</v>
      </c>
      <c r="R113" s="43">
        <v>0</v>
      </c>
      <c r="T113" s="37" t="s">
        <v>144</v>
      </c>
      <c r="U113" s="42"/>
      <c r="V113" s="42">
        <f t="shared" si="34"/>
        <v>0</v>
      </c>
      <c r="W113" s="43">
        <v>0</v>
      </c>
    </row>
    <row r="114" spans="2:23" outlineLevel="2">
      <c r="B114" s="27" t="str">
        <f>'1-CCaaS Customer Requirements'!$B$26</f>
        <v>Other Seats Types (Hotdesking Seats, Call Center Seats)</v>
      </c>
      <c r="C114" s="173">
        <f>'1-CCaaS Customer Requirements'!G$26</f>
        <v>0</v>
      </c>
      <c r="E114" s="32" t="s">
        <v>150</v>
      </c>
      <c r="F114" s="42"/>
      <c r="G114" s="42">
        <f>$C114*F114</f>
        <v>0</v>
      </c>
      <c r="H114" s="43">
        <v>0</v>
      </c>
      <c r="J114" s="32" t="s">
        <v>142</v>
      </c>
      <c r="K114" s="40"/>
      <c r="L114" s="42">
        <f>$C114*K114</f>
        <v>0</v>
      </c>
      <c r="M114" s="43">
        <v>0</v>
      </c>
      <c r="O114" s="32" t="s">
        <v>143</v>
      </c>
      <c r="P114" s="42"/>
      <c r="Q114" s="42">
        <f>$C114*P114</f>
        <v>0</v>
      </c>
      <c r="R114" s="43">
        <v>0</v>
      </c>
      <c r="T114" s="37" t="s">
        <v>144</v>
      </c>
      <c r="U114" s="40"/>
      <c r="V114" s="42">
        <f>$C114*U114</f>
        <v>0</v>
      </c>
      <c r="W114" s="43">
        <v>0</v>
      </c>
    </row>
    <row r="115" spans="2:23" outlineLevel="2">
      <c r="B115" s="27" t="str">
        <f>'1-CCaaS Customer Requirements'!$B$27</f>
        <v>Toll Free Numbers (needs to be cleaned up)</v>
      </c>
      <c r="C115" s="173">
        <f>'1-CCaaS Customer Requirements'!G$27</f>
        <v>0</v>
      </c>
      <c r="E115" s="32" t="s">
        <v>151</v>
      </c>
      <c r="F115" s="42"/>
      <c r="G115" s="42">
        <f t="shared" ref="G115:G117" si="35">$C115*F115</f>
        <v>0</v>
      </c>
      <c r="H115" s="43">
        <v>0</v>
      </c>
      <c r="J115" s="32" t="s">
        <v>151</v>
      </c>
      <c r="K115" s="42"/>
      <c r="L115" s="42">
        <f t="shared" ref="L115:L117" si="36">$C115*K115</f>
        <v>0</v>
      </c>
      <c r="M115" s="43">
        <v>0</v>
      </c>
      <c r="O115" s="32" t="s">
        <v>151</v>
      </c>
      <c r="P115" s="42"/>
      <c r="Q115" s="42">
        <f t="shared" ref="Q115:Q117" si="37">$C115*P115</f>
        <v>0</v>
      </c>
      <c r="R115" s="43">
        <v>0</v>
      </c>
      <c r="T115" s="32" t="s">
        <v>151</v>
      </c>
      <c r="U115" s="42"/>
      <c r="V115" s="42">
        <f t="shared" ref="V115:V117" si="38">$C115*U115</f>
        <v>0</v>
      </c>
      <c r="W115" s="43">
        <v>0</v>
      </c>
    </row>
    <row r="116" spans="2:23" outlineLevel="2">
      <c r="B116" s="27" t="str">
        <f>'1-CCaaS Customer Requirements'!$B$28</f>
        <v>Auto Attendents/IVR</v>
      </c>
      <c r="C116" s="173">
        <f>'1-CCaaS Customer Requirements'!G$28</f>
        <v>0</v>
      </c>
      <c r="E116" s="32" t="s">
        <v>152</v>
      </c>
      <c r="F116" s="42"/>
      <c r="G116" s="42">
        <f t="shared" si="35"/>
        <v>0</v>
      </c>
      <c r="H116" s="43">
        <v>0</v>
      </c>
      <c r="J116" s="32" t="s">
        <v>152</v>
      </c>
      <c r="K116" s="42"/>
      <c r="L116" s="42">
        <f t="shared" si="36"/>
        <v>0</v>
      </c>
      <c r="M116" s="43">
        <v>0</v>
      </c>
      <c r="O116" s="32" t="s">
        <v>152</v>
      </c>
      <c r="P116" s="42"/>
      <c r="Q116" s="42">
        <f t="shared" si="37"/>
        <v>0</v>
      </c>
      <c r="R116" s="43">
        <v>0</v>
      </c>
      <c r="T116" s="32" t="s">
        <v>152</v>
      </c>
      <c r="U116" s="42"/>
      <c r="V116" s="42">
        <f t="shared" si="38"/>
        <v>0</v>
      </c>
      <c r="W116" s="43">
        <v>0</v>
      </c>
    </row>
    <row r="117" spans="2:23" outlineLevel="2">
      <c r="B117" s="27" t="str">
        <f>'1-CCaaS Customer Requirements'!$B$29</f>
        <v>Hunt Groups</v>
      </c>
      <c r="C117" s="173">
        <f>'1-CCaaS Customer Requirements'!G$29</f>
        <v>0</v>
      </c>
      <c r="E117" s="32" t="s">
        <v>152</v>
      </c>
      <c r="F117" s="42"/>
      <c r="G117" s="42">
        <f t="shared" si="35"/>
        <v>0</v>
      </c>
      <c r="H117" s="43">
        <v>0</v>
      </c>
      <c r="J117" s="32" t="s">
        <v>152</v>
      </c>
      <c r="K117" s="42"/>
      <c r="L117" s="42">
        <f t="shared" si="36"/>
        <v>0</v>
      </c>
      <c r="M117" s="43">
        <v>0</v>
      </c>
      <c r="O117" s="32" t="s">
        <v>152</v>
      </c>
      <c r="P117" s="42"/>
      <c r="Q117" s="42">
        <f t="shared" si="37"/>
        <v>0</v>
      </c>
      <c r="R117" s="43">
        <v>0</v>
      </c>
      <c r="T117" s="32" t="s">
        <v>152</v>
      </c>
      <c r="U117" s="42"/>
      <c r="V117" s="42">
        <f t="shared" si="38"/>
        <v>0</v>
      </c>
      <c r="W117" s="43">
        <v>0</v>
      </c>
    </row>
    <row r="118" spans="2:23" ht="14.4" outlineLevel="2" thickBot="1">
      <c r="B118" s="27" t="str">
        <f>'1-CCaaS Customer Requirements'!$B$30</f>
        <v>( Physical Phones)</v>
      </c>
      <c r="C118" s="173">
        <f>'1-CCaaS Customer Requirements'!G$30</f>
        <v>0</v>
      </c>
      <c r="E118" s="32"/>
      <c r="F118" s="42"/>
      <c r="G118" s="42"/>
      <c r="H118" s="43"/>
      <c r="J118" s="32"/>
      <c r="K118" s="42"/>
      <c r="L118" s="42"/>
      <c r="M118" s="43"/>
      <c r="O118" s="32"/>
      <c r="P118" s="42"/>
      <c r="Q118" s="42"/>
      <c r="R118" s="43"/>
      <c r="T118" s="32"/>
      <c r="U118" s="42"/>
      <c r="V118" s="42"/>
      <c r="W118" s="43"/>
    </row>
    <row r="119" spans="2:23" ht="14.4" outlineLevel="2" thickBot="1">
      <c r="B119" s="45" t="s">
        <v>92</v>
      </c>
      <c r="C119" s="46">
        <f>C114+C113+C112+C111+C110+C108</f>
        <v>0</v>
      </c>
      <c r="E119" s="83" t="s">
        <v>93</v>
      </c>
      <c r="F119" s="84"/>
      <c r="G119" s="84">
        <f>SUM(G108:G118)</f>
        <v>0</v>
      </c>
      <c r="H119" s="85">
        <f>SUM(H108:H118)</f>
        <v>0</v>
      </c>
      <c r="J119" s="83" t="s">
        <v>93</v>
      </c>
      <c r="K119" s="84"/>
      <c r="L119" s="84">
        <f>SUM(L108:L118)</f>
        <v>0</v>
      </c>
      <c r="M119" s="85">
        <f>SUM(M108:M118)</f>
        <v>0</v>
      </c>
      <c r="O119" s="83" t="s">
        <v>93</v>
      </c>
      <c r="P119" s="84"/>
      <c r="Q119" s="84">
        <f>SUM(Q108:Q118)</f>
        <v>0</v>
      </c>
      <c r="R119" s="85">
        <f>SUM(R108:R118)</f>
        <v>0</v>
      </c>
      <c r="T119" s="83" t="s">
        <v>93</v>
      </c>
      <c r="U119" s="84"/>
      <c r="V119" s="84">
        <f>SUM(V108:V118)</f>
        <v>0</v>
      </c>
      <c r="W119" s="85">
        <f>SUM(W108:W118)</f>
        <v>0</v>
      </c>
    </row>
    <row r="120" spans="2:23" ht="14.4" outlineLevel="2" thickBot="1">
      <c r="B120" s="12"/>
      <c r="C120" s="13"/>
      <c r="E120" s="13"/>
      <c r="F120" s="31"/>
      <c r="G120" s="31"/>
      <c r="H120" s="31"/>
      <c r="J120" s="13"/>
      <c r="K120" s="31"/>
      <c r="L120" s="31"/>
      <c r="M120" s="31"/>
      <c r="O120" s="13"/>
      <c r="P120" s="31"/>
      <c r="Q120" s="31"/>
      <c r="R120" s="31"/>
      <c r="T120" s="13"/>
      <c r="U120" s="31"/>
      <c r="V120" s="31"/>
      <c r="W120" s="31"/>
    </row>
    <row r="121" spans="2:23" ht="14.4" outlineLevel="2" thickBot="1">
      <c r="B121" s="97" t="str">
        <f>'1-CCaaS Customer Requirements'!H19</f>
        <v>Site 6</v>
      </c>
      <c r="C121" s="39" t="s">
        <v>87</v>
      </c>
      <c r="E121" s="61" t="s">
        <v>88</v>
      </c>
      <c r="F121" s="62" t="s">
        <v>89</v>
      </c>
      <c r="G121" s="62" t="s">
        <v>90</v>
      </c>
      <c r="H121" s="63" t="s">
        <v>91</v>
      </c>
      <c r="J121" s="77" t="s">
        <v>88</v>
      </c>
      <c r="K121" s="78" t="s">
        <v>89</v>
      </c>
      <c r="L121" s="78" t="s">
        <v>90</v>
      </c>
      <c r="M121" s="79" t="s">
        <v>91</v>
      </c>
      <c r="O121" s="64" t="s">
        <v>88</v>
      </c>
      <c r="P121" s="65" t="s">
        <v>89</v>
      </c>
      <c r="Q121" s="65" t="s">
        <v>90</v>
      </c>
      <c r="R121" s="66" t="s">
        <v>91</v>
      </c>
      <c r="T121" s="70" t="s">
        <v>88</v>
      </c>
      <c r="U121" s="71" t="s">
        <v>89</v>
      </c>
      <c r="V121" s="71" t="s">
        <v>90</v>
      </c>
      <c r="W121" s="72" t="s">
        <v>91</v>
      </c>
    </row>
    <row r="122" spans="2:23" outlineLevel="2">
      <c r="B122" s="26" t="str">
        <f>'1-CCaaS Customer Requirements'!$B$20</f>
        <v>Corporate voice users? (Users with VM box)</v>
      </c>
      <c r="C122" s="87">
        <f>'1-CCaaS Customer Requirements'!H$20</f>
        <v>0</v>
      </c>
      <c r="E122" s="37" t="s">
        <v>141</v>
      </c>
      <c r="F122" s="40"/>
      <c r="G122" s="40">
        <f>$C122*F122</f>
        <v>0</v>
      </c>
      <c r="H122" s="41">
        <v>0</v>
      </c>
      <c r="J122" s="37" t="s">
        <v>142</v>
      </c>
      <c r="K122" s="40"/>
      <c r="L122" s="40">
        <f>$C122*K122</f>
        <v>0</v>
      </c>
      <c r="M122" s="41">
        <v>0</v>
      </c>
      <c r="O122" s="37" t="s">
        <v>143</v>
      </c>
      <c r="P122" s="40"/>
      <c r="Q122" s="40">
        <f>$C122*P122</f>
        <v>0</v>
      </c>
      <c r="R122" s="41">
        <v>0</v>
      </c>
      <c r="T122" s="37" t="s">
        <v>144</v>
      </c>
      <c r="U122" s="40"/>
      <c r="V122" s="40">
        <f>$C122*U122</f>
        <v>0</v>
      </c>
      <c r="W122" s="41">
        <v>0</v>
      </c>
    </row>
    <row r="123" spans="2:23" outlineLevel="2">
      <c r="B123" s="27" t="str">
        <f>'1-CCaaS Customer Requirements'!$B$21</f>
        <v>Number of DIDs</v>
      </c>
      <c r="C123" s="173">
        <f>'1-CCaaS Customer Requirements'!H$21</f>
        <v>0</v>
      </c>
      <c r="E123" s="32" t="s">
        <v>145</v>
      </c>
      <c r="F123" s="42"/>
      <c r="G123" s="42">
        <f t="shared" ref="G123:G127" si="39">$C123*F123</f>
        <v>0</v>
      </c>
      <c r="H123" s="43">
        <v>0</v>
      </c>
      <c r="J123" s="32" t="s">
        <v>145</v>
      </c>
      <c r="K123" s="42"/>
      <c r="L123" s="42">
        <f t="shared" ref="L123:L127" si="40">$C123*K123</f>
        <v>0</v>
      </c>
      <c r="M123" s="43">
        <v>0</v>
      </c>
      <c r="O123" s="32" t="s">
        <v>145</v>
      </c>
      <c r="P123" s="42"/>
      <c r="Q123" s="42">
        <f t="shared" ref="Q123:Q127" si="41">$C123*P123</f>
        <v>0</v>
      </c>
      <c r="R123" s="43">
        <v>0</v>
      </c>
      <c r="T123" s="32" t="s">
        <v>145</v>
      </c>
      <c r="U123" s="42"/>
      <c r="V123" s="42">
        <f t="shared" ref="V123:V127" si="42">$C123*U123</f>
        <v>0</v>
      </c>
      <c r="W123" s="43">
        <v>0</v>
      </c>
    </row>
    <row r="124" spans="2:23" outlineLevel="2">
      <c r="B124" s="27" t="str">
        <f>'1-CCaaS Customer Requirements'!$B$22</f>
        <v>Contact Center</v>
      </c>
      <c r="C124" s="173">
        <f>'1-CCaaS Customer Requirements'!H$22</f>
        <v>0</v>
      </c>
      <c r="E124" s="32" t="s">
        <v>146</v>
      </c>
      <c r="F124" s="42"/>
      <c r="G124" s="42">
        <f t="shared" si="39"/>
        <v>0</v>
      </c>
      <c r="H124" s="43">
        <v>0</v>
      </c>
      <c r="J124" s="32" t="s">
        <v>142</v>
      </c>
      <c r="K124" s="40"/>
      <c r="L124" s="42">
        <f t="shared" si="40"/>
        <v>0</v>
      </c>
      <c r="M124" s="43">
        <v>0</v>
      </c>
      <c r="O124" s="32" t="s">
        <v>143</v>
      </c>
      <c r="P124" s="42"/>
      <c r="Q124" s="42">
        <f t="shared" si="41"/>
        <v>0</v>
      </c>
      <c r="R124" s="43">
        <v>0</v>
      </c>
      <c r="T124" s="37" t="s">
        <v>147</v>
      </c>
      <c r="U124" s="40"/>
      <c r="V124" s="42">
        <f t="shared" si="42"/>
        <v>0</v>
      </c>
      <c r="W124" s="43">
        <v>0</v>
      </c>
    </row>
    <row r="125" spans="2:23" outlineLevel="2">
      <c r="B125" s="27" t="str">
        <f>'1-CCaaS Customer Requirements'!$B$23</f>
        <v>UC Seats</v>
      </c>
      <c r="C125" s="173">
        <f>'1-CCaaS Customer Requirements'!H$23</f>
        <v>0</v>
      </c>
      <c r="E125" s="32" t="s">
        <v>141</v>
      </c>
      <c r="F125" s="42"/>
      <c r="G125" s="42">
        <f t="shared" si="39"/>
        <v>0</v>
      </c>
      <c r="H125" s="43">
        <v>0</v>
      </c>
      <c r="J125" s="32" t="s">
        <v>148</v>
      </c>
      <c r="K125" s="42"/>
      <c r="L125" s="42">
        <f t="shared" si="40"/>
        <v>0</v>
      </c>
      <c r="M125" s="43">
        <v>0</v>
      </c>
      <c r="O125" s="32" t="s">
        <v>149</v>
      </c>
      <c r="P125" s="42"/>
      <c r="Q125" s="42">
        <f t="shared" si="41"/>
        <v>0</v>
      </c>
      <c r="R125" s="43">
        <v>0</v>
      </c>
      <c r="T125" s="37" t="s">
        <v>144</v>
      </c>
      <c r="U125" s="40"/>
      <c r="V125" s="42">
        <f t="shared" si="42"/>
        <v>0</v>
      </c>
      <c r="W125" s="43">
        <v>0</v>
      </c>
    </row>
    <row r="126" spans="2:23" outlineLevel="2">
      <c r="B126" s="27" t="str">
        <f>'1-CCaaS Customer Requirements'!$B$24</f>
        <v>Conference Rooms</v>
      </c>
      <c r="C126" s="173">
        <f>'1-CCaaS Customer Requirements'!H$24</f>
        <v>0</v>
      </c>
      <c r="E126" s="32" t="s">
        <v>141</v>
      </c>
      <c r="F126" s="42"/>
      <c r="G126" s="42">
        <f t="shared" si="39"/>
        <v>0</v>
      </c>
      <c r="H126" s="43">
        <v>0</v>
      </c>
      <c r="J126" s="32" t="s">
        <v>142</v>
      </c>
      <c r="K126" s="40"/>
      <c r="L126" s="42">
        <f t="shared" si="40"/>
        <v>0</v>
      </c>
      <c r="M126" s="43">
        <v>0</v>
      </c>
      <c r="O126" s="32" t="s">
        <v>143</v>
      </c>
      <c r="P126" s="42"/>
      <c r="Q126" s="42">
        <f t="shared" si="41"/>
        <v>0</v>
      </c>
      <c r="R126" s="43">
        <v>0</v>
      </c>
      <c r="T126" s="37" t="s">
        <v>144</v>
      </c>
      <c r="U126" s="40"/>
      <c r="V126" s="42">
        <f t="shared" si="42"/>
        <v>0</v>
      </c>
      <c r="W126" s="43">
        <v>0</v>
      </c>
    </row>
    <row r="127" spans="2:23" outlineLevel="2">
      <c r="B127" s="27" t="str">
        <f>'1-CCaaS Customer Requirements'!$B$25</f>
        <v>Analog Lines (Fax,Door, Paging, ATA, etc)</v>
      </c>
      <c r="C127" s="173">
        <f>'1-CCaaS Customer Requirements'!H$25</f>
        <v>0</v>
      </c>
      <c r="E127" s="32" t="s">
        <v>141</v>
      </c>
      <c r="F127" s="42"/>
      <c r="G127" s="42">
        <f t="shared" si="39"/>
        <v>0</v>
      </c>
      <c r="H127" s="43">
        <v>0</v>
      </c>
      <c r="J127" s="32" t="s">
        <v>148</v>
      </c>
      <c r="K127" s="42"/>
      <c r="L127" s="42">
        <f t="shared" si="40"/>
        <v>0</v>
      </c>
      <c r="M127" s="43">
        <v>0</v>
      </c>
      <c r="O127" s="32" t="s">
        <v>149</v>
      </c>
      <c r="P127" s="42"/>
      <c r="Q127" s="42">
        <f t="shared" si="41"/>
        <v>0</v>
      </c>
      <c r="R127" s="43">
        <v>0</v>
      </c>
      <c r="T127" s="37" t="s">
        <v>144</v>
      </c>
      <c r="U127" s="42"/>
      <c r="V127" s="42">
        <f t="shared" si="42"/>
        <v>0</v>
      </c>
      <c r="W127" s="43">
        <v>0</v>
      </c>
    </row>
    <row r="128" spans="2:23" outlineLevel="2">
      <c r="B128" s="27" t="str">
        <f>'1-CCaaS Customer Requirements'!$B$26</f>
        <v>Other Seats Types (Hotdesking Seats, Call Center Seats)</v>
      </c>
      <c r="C128" s="173">
        <f>'1-CCaaS Customer Requirements'!H$26</f>
        <v>0</v>
      </c>
      <c r="E128" s="32" t="s">
        <v>150</v>
      </c>
      <c r="F128" s="42"/>
      <c r="G128" s="42">
        <f>$C128*F128</f>
        <v>0</v>
      </c>
      <c r="H128" s="43">
        <v>0</v>
      </c>
      <c r="J128" s="32" t="s">
        <v>142</v>
      </c>
      <c r="K128" s="40"/>
      <c r="L128" s="42">
        <f>$C128*K128</f>
        <v>0</v>
      </c>
      <c r="M128" s="43">
        <v>0</v>
      </c>
      <c r="O128" s="32" t="s">
        <v>143</v>
      </c>
      <c r="P128" s="42"/>
      <c r="Q128" s="42">
        <f>$C128*P128</f>
        <v>0</v>
      </c>
      <c r="R128" s="43">
        <v>0</v>
      </c>
      <c r="T128" s="37" t="s">
        <v>144</v>
      </c>
      <c r="U128" s="40"/>
      <c r="V128" s="42">
        <f>$C128*U128</f>
        <v>0</v>
      </c>
      <c r="W128" s="43">
        <v>0</v>
      </c>
    </row>
    <row r="129" spans="2:23" outlineLevel="2">
      <c r="B129" s="27" t="str">
        <f>'1-CCaaS Customer Requirements'!$B$27</f>
        <v>Toll Free Numbers (needs to be cleaned up)</v>
      </c>
      <c r="C129" s="173">
        <f>'1-CCaaS Customer Requirements'!H$27</f>
        <v>0</v>
      </c>
      <c r="E129" s="32" t="s">
        <v>151</v>
      </c>
      <c r="F129" s="42"/>
      <c r="G129" s="42">
        <f t="shared" ref="G129:G131" si="43">$C129*F129</f>
        <v>0</v>
      </c>
      <c r="H129" s="43">
        <v>0</v>
      </c>
      <c r="J129" s="32" t="s">
        <v>151</v>
      </c>
      <c r="K129" s="42"/>
      <c r="L129" s="42">
        <f t="shared" ref="L129:L131" si="44">$C129*K129</f>
        <v>0</v>
      </c>
      <c r="M129" s="43">
        <v>0</v>
      </c>
      <c r="O129" s="32" t="s">
        <v>151</v>
      </c>
      <c r="P129" s="42"/>
      <c r="Q129" s="42">
        <f t="shared" ref="Q129:Q131" si="45">$C129*P129</f>
        <v>0</v>
      </c>
      <c r="R129" s="43">
        <v>0</v>
      </c>
      <c r="T129" s="32" t="s">
        <v>151</v>
      </c>
      <c r="U129" s="42"/>
      <c r="V129" s="42">
        <f t="shared" ref="V129:V131" si="46">$C129*U129</f>
        <v>0</v>
      </c>
      <c r="W129" s="43">
        <v>0</v>
      </c>
    </row>
    <row r="130" spans="2:23" outlineLevel="2">
      <c r="B130" s="27" t="str">
        <f>'1-CCaaS Customer Requirements'!$B$28</f>
        <v>Auto Attendents/IVR</v>
      </c>
      <c r="C130" s="173">
        <f>'1-CCaaS Customer Requirements'!H$28</f>
        <v>0</v>
      </c>
      <c r="E130" s="32" t="s">
        <v>152</v>
      </c>
      <c r="F130" s="42"/>
      <c r="G130" s="42">
        <f t="shared" si="43"/>
        <v>0</v>
      </c>
      <c r="H130" s="43">
        <v>0</v>
      </c>
      <c r="J130" s="32" t="s">
        <v>152</v>
      </c>
      <c r="K130" s="42"/>
      <c r="L130" s="42">
        <f t="shared" si="44"/>
        <v>0</v>
      </c>
      <c r="M130" s="43">
        <v>0</v>
      </c>
      <c r="O130" s="32" t="s">
        <v>152</v>
      </c>
      <c r="P130" s="42"/>
      <c r="Q130" s="42">
        <f t="shared" si="45"/>
        <v>0</v>
      </c>
      <c r="R130" s="43">
        <v>0</v>
      </c>
      <c r="T130" s="32" t="s">
        <v>152</v>
      </c>
      <c r="U130" s="42"/>
      <c r="V130" s="42">
        <f t="shared" si="46"/>
        <v>0</v>
      </c>
      <c r="W130" s="43">
        <v>0</v>
      </c>
    </row>
    <row r="131" spans="2:23" outlineLevel="2">
      <c r="B131" s="27" t="str">
        <f>'1-CCaaS Customer Requirements'!$B$29</f>
        <v>Hunt Groups</v>
      </c>
      <c r="C131" s="173">
        <f>'1-CCaaS Customer Requirements'!H$29</f>
        <v>0</v>
      </c>
      <c r="E131" s="32" t="s">
        <v>152</v>
      </c>
      <c r="F131" s="42"/>
      <c r="G131" s="42">
        <f t="shared" si="43"/>
        <v>0</v>
      </c>
      <c r="H131" s="43">
        <v>0</v>
      </c>
      <c r="J131" s="32" t="s">
        <v>152</v>
      </c>
      <c r="K131" s="42"/>
      <c r="L131" s="42">
        <f t="shared" si="44"/>
        <v>0</v>
      </c>
      <c r="M131" s="43">
        <v>0</v>
      </c>
      <c r="O131" s="32" t="s">
        <v>152</v>
      </c>
      <c r="P131" s="42"/>
      <c r="Q131" s="42">
        <f t="shared" si="45"/>
        <v>0</v>
      </c>
      <c r="R131" s="43">
        <v>0</v>
      </c>
      <c r="T131" s="32" t="s">
        <v>152</v>
      </c>
      <c r="U131" s="42"/>
      <c r="V131" s="42">
        <f t="shared" si="46"/>
        <v>0</v>
      </c>
      <c r="W131" s="43">
        <v>0</v>
      </c>
    </row>
    <row r="132" spans="2:23" ht="14.4" outlineLevel="2" thickBot="1">
      <c r="B132" s="27" t="str">
        <f>'1-CCaaS Customer Requirements'!$B$30</f>
        <v>( Physical Phones)</v>
      </c>
      <c r="C132" s="173">
        <f>'1-CCaaS Customer Requirements'!H$30</f>
        <v>0</v>
      </c>
      <c r="E132" s="32"/>
      <c r="F132" s="42"/>
      <c r="G132" s="42"/>
      <c r="H132" s="43"/>
      <c r="J132" s="32"/>
      <c r="K132" s="42"/>
      <c r="L132" s="42"/>
      <c r="M132" s="43"/>
      <c r="O132" s="32"/>
      <c r="P132" s="42"/>
      <c r="Q132" s="42"/>
      <c r="R132" s="43"/>
      <c r="T132" s="32"/>
      <c r="U132" s="42"/>
      <c r="V132" s="42"/>
      <c r="W132" s="43"/>
    </row>
    <row r="133" spans="2:23" ht="14.4" outlineLevel="2" thickBot="1">
      <c r="B133" s="45" t="s">
        <v>92</v>
      </c>
      <c r="C133" s="46">
        <f>C128+C127+C126+C125+C124+C122</f>
        <v>0</v>
      </c>
      <c r="E133" s="83" t="s">
        <v>93</v>
      </c>
      <c r="F133" s="84"/>
      <c r="G133" s="84">
        <f>SUM(G122:G132)</f>
        <v>0</v>
      </c>
      <c r="H133" s="85">
        <f>SUM(H122:H132)</f>
        <v>0</v>
      </c>
      <c r="J133" s="83" t="s">
        <v>93</v>
      </c>
      <c r="K133" s="84"/>
      <c r="L133" s="84">
        <f>SUM(L122:L132)</f>
        <v>0</v>
      </c>
      <c r="M133" s="85">
        <f>SUM(M122:M132)</f>
        <v>0</v>
      </c>
      <c r="O133" s="83" t="s">
        <v>93</v>
      </c>
      <c r="P133" s="84"/>
      <c r="Q133" s="84">
        <f>SUM(Q122:Q132)</f>
        <v>0</v>
      </c>
      <c r="R133" s="85">
        <f>SUM(R122:R132)</f>
        <v>0</v>
      </c>
      <c r="T133" s="83" t="s">
        <v>93</v>
      </c>
      <c r="U133" s="84"/>
      <c r="V133" s="84">
        <f>SUM(V122:V132)</f>
        <v>0</v>
      </c>
      <c r="W133" s="85">
        <f>SUM(W122:W132)</f>
        <v>0</v>
      </c>
    </row>
    <row r="134" spans="2:23" ht="14.4" outlineLevel="2" thickBot="1">
      <c r="B134" s="12"/>
      <c r="C134" s="13"/>
      <c r="E134" s="13"/>
      <c r="F134" s="31"/>
      <c r="G134" s="31"/>
      <c r="H134" s="31"/>
      <c r="J134" s="13"/>
      <c r="K134" s="31"/>
      <c r="L134" s="31"/>
      <c r="M134" s="31"/>
      <c r="O134" s="13"/>
      <c r="P134" s="31"/>
      <c r="Q134" s="31"/>
      <c r="R134" s="31"/>
      <c r="T134" s="13"/>
      <c r="U134" s="31"/>
      <c r="V134" s="31"/>
      <c r="W134" s="31"/>
    </row>
    <row r="135" spans="2:23" ht="14.4" outlineLevel="2" thickBot="1">
      <c r="B135" s="97" t="str">
        <f>'1-CCaaS Customer Requirements'!I19</f>
        <v>Site 7</v>
      </c>
      <c r="C135" s="39" t="s">
        <v>87</v>
      </c>
      <c r="E135" s="61" t="s">
        <v>88</v>
      </c>
      <c r="F135" s="62" t="s">
        <v>89</v>
      </c>
      <c r="G135" s="62" t="s">
        <v>90</v>
      </c>
      <c r="H135" s="63" t="s">
        <v>91</v>
      </c>
      <c r="J135" s="77" t="s">
        <v>88</v>
      </c>
      <c r="K135" s="78" t="s">
        <v>89</v>
      </c>
      <c r="L135" s="78" t="s">
        <v>90</v>
      </c>
      <c r="M135" s="79" t="s">
        <v>91</v>
      </c>
      <c r="O135" s="64" t="s">
        <v>88</v>
      </c>
      <c r="P135" s="65" t="s">
        <v>89</v>
      </c>
      <c r="Q135" s="65" t="s">
        <v>90</v>
      </c>
      <c r="R135" s="66" t="s">
        <v>91</v>
      </c>
      <c r="T135" s="70" t="s">
        <v>88</v>
      </c>
      <c r="U135" s="71" t="s">
        <v>89</v>
      </c>
      <c r="V135" s="71" t="s">
        <v>90</v>
      </c>
      <c r="W135" s="72" t="s">
        <v>91</v>
      </c>
    </row>
    <row r="136" spans="2:23" outlineLevel="2">
      <c r="B136" s="26" t="str">
        <f>'1-CCaaS Customer Requirements'!$B$20</f>
        <v>Corporate voice users? (Users with VM box)</v>
      </c>
      <c r="C136" s="87">
        <f>'1-CCaaS Customer Requirements'!I$20</f>
        <v>0</v>
      </c>
      <c r="E136" s="37" t="s">
        <v>141</v>
      </c>
      <c r="F136" s="40"/>
      <c r="G136" s="40">
        <f>$C136*F136</f>
        <v>0</v>
      </c>
      <c r="H136" s="41">
        <v>0</v>
      </c>
      <c r="J136" s="37" t="s">
        <v>142</v>
      </c>
      <c r="K136" s="40"/>
      <c r="L136" s="40">
        <f>$C136*K136</f>
        <v>0</v>
      </c>
      <c r="M136" s="41">
        <v>0</v>
      </c>
      <c r="O136" s="37" t="s">
        <v>143</v>
      </c>
      <c r="P136" s="40"/>
      <c r="Q136" s="40">
        <f>$C136*P136</f>
        <v>0</v>
      </c>
      <c r="R136" s="41">
        <v>0</v>
      </c>
      <c r="T136" s="37" t="s">
        <v>144</v>
      </c>
      <c r="U136" s="40"/>
      <c r="V136" s="40">
        <f>$C136*U136</f>
        <v>0</v>
      </c>
      <c r="W136" s="41">
        <v>0</v>
      </c>
    </row>
    <row r="137" spans="2:23" outlineLevel="2">
      <c r="B137" s="27" t="str">
        <f>'1-CCaaS Customer Requirements'!$B$21</f>
        <v>Number of DIDs</v>
      </c>
      <c r="C137" s="173">
        <f>'1-CCaaS Customer Requirements'!I$21</f>
        <v>0</v>
      </c>
      <c r="E137" s="32" t="s">
        <v>145</v>
      </c>
      <c r="F137" s="42"/>
      <c r="G137" s="42">
        <f t="shared" ref="G137:G141" si="47">$C137*F137</f>
        <v>0</v>
      </c>
      <c r="H137" s="43">
        <v>0</v>
      </c>
      <c r="J137" s="32" t="s">
        <v>145</v>
      </c>
      <c r="K137" s="42"/>
      <c r="L137" s="42">
        <f t="shared" ref="L137:L141" si="48">$C137*K137</f>
        <v>0</v>
      </c>
      <c r="M137" s="43">
        <v>0</v>
      </c>
      <c r="O137" s="32" t="s">
        <v>145</v>
      </c>
      <c r="P137" s="42"/>
      <c r="Q137" s="42">
        <f t="shared" ref="Q137:Q141" si="49">$C137*P137</f>
        <v>0</v>
      </c>
      <c r="R137" s="43">
        <v>0</v>
      </c>
      <c r="T137" s="32" t="s">
        <v>145</v>
      </c>
      <c r="U137" s="42"/>
      <c r="V137" s="42">
        <f t="shared" ref="V137:V141" si="50">$C137*U137</f>
        <v>0</v>
      </c>
      <c r="W137" s="43">
        <v>0</v>
      </c>
    </row>
    <row r="138" spans="2:23" outlineLevel="2">
      <c r="B138" s="27" t="str">
        <f>'1-CCaaS Customer Requirements'!$B$22</f>
        <v>Contact Center</v>
      </c>
      <c r="C138" s="173">
        <f>'1-CCaaS Customer Requirements'!I$22</f>
        <v>0</v>
      </c>
      <c r="E138" s="32" t="s">
        <v>146</v>
      </c>
      <c r="F138" s="42"/>
      <c r="G138" s="42">
        <f t="shared" si="47"/>
        <v>0</v>
      </c>
      <c r="H138" s="43">
        <v>0</v>
      </c>
      <c r="J138" s="32" t="s">
        <v>142</v>
      </c>
      <c r="K138" s="40"/>
      <c r="L138" s="42">
        <f t="shared" si="48"/>
        <v>0</v>
      </c>
      <c r="M138" s="43">
        <v>0</v>
      </c>
      <c r="O138" s="32" t="s">
        <v>143</v>
      </c>
      <c r="P138" s="42"/>
      <c r="Q138" s="42">
        <f t="shared" si="49"/>
        <v>0</v>
      </c>
      <c r="R138" s="43">
        <v>0</v>
      </c>
      <c r="T138" s="37" t="s">
        <v>147</v>
      </c>
      <c r="U138" s="40"/>
      <c r="V138" s="42">
        <f t="shared" si="50"/>
        <v>0</v>
      </c>
      <c r="W138" s="43">
        <v>0</v>
      </c>
    </row>
    <row r="139" spans="2:23" outlineLevel="2">
      <c r="B139" s="27" t="str">
        <f>'1-CCaaS Customer Requirements'!$B$23</f>
        <v>UC Seats</v>
      </c>
      <c r="C139" s="173">
        <f>'1-CCaaS Customer Requirements'!I$23</f>
        <v>0</v>
      </c>
      <c r="E139" s="32" t="s">
        <v>141</v>
      </c>
      <c r="F139" s="42"/>
      <c r="G139" s="42">
        <f t="shared" si="47"/>
        <v>0</v>
      </c>
      <c r="H139" s="43">
        <v>0</v>
      </c>
      <c r="J139" s="32" t="s">
        <v>148</v>
      </c>
      <c r="K139" s="42"/>
      <c r="L139" s="42">
        <f t="shared" si="48"/>
        <v>0</v>
      </c>
      <c r="M139" s="43">
        <v>0</v>
      </c>
      <c r="O139" s="32" t="s">
        <v>149</v>
      </c>
      <c r="P139" s="42"/>
      <c r="Q139" s="42">
        <f t="shared" si="49"/>
        <v>0</v>
      </c>
      <c r="R139" s="43">
        <v>0</v>
      </c>
      <c r="T139" s="37" t="s">
        <v>144</v>
      </c>
      <c r="U139" s="40"/>
      <c r="V139" s="42">
        <f t="shared" si="50"/>
        <v>0</v>
      </c>
      <c r="W139" s="43">
        <v>0</v>
      </c>
    </row>
    <row r="140" spans="2:23" outlineLevel="2">
      <c r="B140" s="27" t="str">
        <f>'1-CCaaS Customer Requirements'!$B$24</f>
        <v>Conference Rooms</v>
      </c>
      <c r="C140" s="173">
        <f>'1-CCaaS Customer Requirements'!I$24</f>
        <v>0</v>
      </c>
      <c r="E140" s="32" t="s">
        <v>141</v>
      </c>
      <c r="F140" s="42"/>
      <c r="G140" s="42">
        <f t="shared" si="47"/>
        <v>0</v>
      </c>
      <c r="H140" s="43">
        <v>0</v>
      </c>
      <c r="J140" s="32" t="s">
        <v>142</v>
      </c>
      <c r="K140" s="40"/>
      <c r="L140" s="42">
        <f t="shared" si="48"/>
        <v>0</v>
      </c>
      <c r="M140" s="43">
        <v>0</v>
      </c>
      <c r="O140" s="32" t="s">
        <v>143</v>
      </c>
      <c r="P140" s="42"/>
      <c r="Q140" s="42">
        <f t="shared" si="49"/>
        <v>0</v>
      </c>
      <c r="R140" s="43">
        <v>0</v>
      </c>
      <c r="T140" s="37" t="s">
        <v>144</v>
      </c>
      <c r="U140" s="40"/>
      <c r="V140" s="42">
        <f t="shared" si="50"/>
        <v>0</v>
      </c>
      <c r="W140" s="43">
        <v>0</v>
      </c>
    </row>
    <row r="141" spans="2:23" outlineLevel="2">
      <c r="B141" s="27" t="str">
        <f>'1-CCaaS Customer Requirements'!$B$25</f>
        <v>Analog Lines (Fax,Door, Paging, ATA, etc)</v>
      </c>
      <c r="C141" s="173">
        <f>'1-CCaaS Customer Requirements'!I$25</f>
        <v>0</v>
      </c>
      <c r="E141" s="32" t="s">
        <v>141</v>
      </c>
      <c r="F141" s="42"/>
      <c r="G141" s="42">
        <f t="shared" si="47"/>
        <v>0</v>
      </c>
      <c r="H141" s="43">
        <v>0</v>
      </c>
      <c r="J141" s="32" t="s">
        <v>148</v>
      </c>
      <c r="K141" s="42"/>
      <c r="L141" s="42">
        <f t="shared" si="48"/>
        <v>0</v>
      </c>
      <c r="M141" s="43">
        <v>0</v>
      </c>
      <c r="O141" s="32" t="s">
        <v>149</v>
      </c>
      <c r="P141" s="42"/>
      <c r="Q141" s="42">
        <f t="shared" si="49"/>
        <v>0</v>
      </c>
      <c r="R141" s="43">
        <v>0</v>
      </c>
      <c r="T141" s="37" t="s">
        <v>144</v>
      </c>
      <c r="U141" s="42"/>
      <c r="V141" s="42">
        <f t="shared" si="50"/>
        <v>0</v>
      </c>
      <c r="W141" s="43">
        <v>0</v>
      </c>
    </row>
    <row r="142" spans="2:23" outlineLevel="2">
      <c r="B142" s="27" t="str">
        <f>'1-CCaaS Customer Requirements'!$B$26</f>
        <v>Other Seats Types (Hotdesking Seats, Call Center Seats)</v>
      </c>
      <c r="C142" s="173">
        <f>'1-CCaaS Customer Requirements'!I$26</f>
        <v>0</v>
      </c>
      <c r="E142" s="32" t="s">
        <v>150</v>
      </c>
      <c r="F142" s="42"/>
      <c r="G142" s="42">
        <f>$C142*F142</f>
        <v>0</v>
      </c>
      <c r="H142" s="43">
        <v>0</v>
      </c>
      <c r="J142" s="32" t="s">
        <v>142</v>
      </c>
      <c r="K142" s="40"/>
      <c r="L142" s="42">
        <f>$C142*K142</f>
        <v>0</v>
      </c>
      <c r="M142" s="43">
        <v>0</v>
      </c>
      <c r="O142" s="32" t="s">
        <v>143</v>
      </c>
      <c r="P142" s="42"/>
      <c r="Q142" s="42">
        <f>$C142*P142</f>
        <v>0</v>
      </c>
      <c r="R142" s="43">
        <v>0</v>
      </c>
      <c r="T142" s="37" t="s">
        <v>144</v>
      </c>
      <c r="U142" s="40"/>
      <c r="V142" s="42">
        <f>$C142*U142</f>
        <v>0</v>
      </c>
      <c r="W142" s="43">
        <v>0</v>
      </c>
    </row>
    <row r="143" spans="2:23" outlineLevel="2">
      <c r="B143" s="27" t="str">
        <f>'1-CCaaS Customer Requirements'!$B$27</f>
        <v>Toll Free Numbers (needs to be cleaned up)</v>
      </c>
      <c r="C143" s="173">
        <f>'1-CCaaS Customer Requirements'!I$27</f>
        <v>0</v>
      </c>
      <c r="E143" s="32" t="s">
        <v>151</v>
      </c>
      <c r="F143" s="42"/>
      <c r="G143" s="42">
        <f t="shared" ref="G143:G145" si="51">$C143*F143</f>
        <v>0</v>
      </c>
      <c r="H143" s="43">
        <v>0</v>
      </c>
      <c r="J143" s="32" t="s">
        <v>151</v>
      </c>
      <c r="K143" s="42"/>
      <c r="L143" s="42">
        <f t="shared" ref="L143:L145" si="52">$C143*K143</f>
        <v>0</v>
      </c>
      <c r="M143" s="43">
        <v>0</v>
      </c>
      <c r="O143" s="32" t="s">
        <v>151</v>
      </c>
      <c r="P143" s="42"/>
      <c r="Q143" s="42">
        <f t="shared" ref="Q143:Q145" si="53">$C143*P143</f>
        <v>0</v>
      </c>
      <c r="R143" s="43">
        <v>0</v>
      </c>
      <c r="T143" s="32" t="s">
        <v>151</v>
      </c>
      <c r="U143" s="42"/>
      <c r="V143" s="42">
        <f t="shared" ref="V143:V145" si="54">$C143*U143</f>
        <v>0</v>
      </c>
      <c r="W143" s="43">
        <v>0</v>
      </c>
    </row>
    <row r="144" spans="2:23" outlineLevel="2">
      <c r="B144" s="27" t="str">
        <f>'1-CCaaS Customer Requirements'!$B$28</f>
        <v>Auto Attendents/IVR</v>
      </c>
      <c r="C144" s="173">
        <f>'1-CCaaS Customer Requirements'!I$28</f>
        <v>0</v>
      </c>
      <c r="E144" s="32" t="s">
        <v>152</v>
      </c>
      <c r="F144" s="42"/>
      <c r="G144" s="42">
        <f t="shared" si="51"/>
        <v>0</v>
      </c>
      <c r="H144" s="43">
        <v>0</v>
      </c>
      <c r="J144" s="32" t="s">
        <v>152</v>
      </c>
      <c r="K144" s="42"/>
      <c r="L144" s="42">
        <f t="shared" si="52"/>
        <v>0</v>
      </c>
      <c r="M144" s="43">
        <v>0</v>
      </c>
      <c r="O144" s="32" t="s">
        <v>152</v>
      </c>
      <c r="P144" s="42"/>
      <c r="Q144" s="42">
        <f t="shared" si="53"/>
        <v>0</v>
      </c>
      <c r="R144" s="43">
        <v>0</v>
      </c>
      <c r="T144" s="32" t="s">
        <v>152</v>
      </c>
      <c r="U144" s="42"/>
      <c r="V144" s="42">
        <f t="shared" si="54"/>
        <v>0</v>
      </c>
      <c r="W144" s="43">
        <v>0</v>
      </c>
    </row>
    <row r="145" spans="2:23" outlineLevel="2">
      <c r="B145" s="27" t="str">
        <f>'1-CCaaS Customer Requirements'!$B$29</f>
        <v>Hunt Groups</v>
      </c>
      <c r="C145" s="173">
        <f>'1-CCaaS Customer Requirements'!I$29</f>
        <v>0</v>
      </c>
      <c r="E145" s="32" t="s">
        <v>152</v>
      </c>
      <c r="F145" s="42"/>
      <c r="G145" s="42">
        <f t="shared" si="51"/>
        <v>0</v>
      </c>
      <c r="H145" s="43">
        <v>0</v>
      </c>
      <c r="J145" s="32" t="s">
        <v>152</v>
      </c>
      <c r="K145" s="42"/>
      <c r="L145" s="42">
        <f t="shared" si="52"/>
        <v>0</v>
      </c>
      <c r="M145" s="43">
        <v>0</v>
      </c>
      <c r="O145" s="32" t="s">
        <v>152</v>
      </c>
      <c r="P145" s="42"/>
      <c r="Q145" s="42">
        <f t="shared" si="53"/>
        <v>0</v>
      </c>
      <c r="R145" s="43">
        <v>0</v>
      </c>
      <c r="T145" s="32" t="s">
        <v>152</v>
      </c>
      <c r="U145" s="42"/>
      <c r="V145" s="42">
        <f t="shared" si="54"/>
        <v>0</v>
      </c>
      <c r="W145" s="43">
        <v>0</v>
      </c>
    </row>
    <row r="146" spans="2:23" ht="14.4" outlineLevel="2" thickBot="1">
      <c r="B146" s="27" t="str">
        <f>'1-CCaaS Customer Requirements'!$B$30</f>
        <v>( Physical Phones)</v>
      </c>
      <c r="C146" s="173">
        <f>'1-CCaaS Customer Requirements'!I$30</f>
        <v>0</v>
      </c>
      <c r="E146" s="32"/>
      <c r="F146" s="42"/>
      <c r="G146" s="42"/>
      <c r="H146" s="43"/>
      <c r="J146" s="32"/>
      <c r="K146" s="42"/>
      <c r="L146" s="42"/>
      <c r="M146" s="43"/>
      <c r="O146" s="32"/>
      <c r="P146" s="42"/>
      <c r="Q146" s="42"/>
      <c r="R146" s="43"/>
      <c r="T146" s="32"/>
      <c r="U146" s="42"/>
      <c r="V146" s="42"/>
      <c r="W146" s="43"/>
    </row>
    <row r="147" spans="2:23" ht="14.4" outlineLevel="2" thickBot="1">
      <c r="B147" s="45" t="s">
        <v>92</v>
      </c>
      <c r="C147" s="46">
        <f>C142+C141+C140+C139+C138+C136</f>
        <v>0</v>
      </c>
      <c r="E147" s="83" t="s">
        <v>93</v>
      </c>
      <c r="F147" s="84"/>
      <c r="G147" s="84">
        <f>SUM(G136:G146)</f>
        <v>0</v>
      </c>
      <c r="H147" s="85">
        <f>SUM(H136:H146)</f>
        <v>0</v>
      </c>
      <c r="J147" s="83" t="s">
        <v>93</v>
      </c>
      <c r="K147" s="84"/>
      <c r="L147" s="84">
        <f>SUM(L136:L146)</f>
        <v>0</v>
      </c>
      <c r="M147" s="85">
        <f>SUM(M136:M146)</f>
        <v>0</v>
      </c>
      <c r="O147" s="83" t="s">
        <v>93</v>
      </c>
      <c r="P147" s="84"/>
      <c r="Q147" s="84">
        <f>SUM(Q136:Q146)</f>
        <v>0</v>
      </c>
      <c r="R147" s="85">
        <f>SUM(R136:R146)</f>
        <v>0</v>
      </c>
      <c r="T147" s="83" t="s">
        <v>93</v>
      </c>
      <c r="U147" s="84"/>
      <c r="V147" s="84">
        <f>SUM(V136:V146)</f>
        <v>0</v>
      </c>
      <c r="W147" s="85">
        <f>SUM(W136:W146)</f>
        <v>0</v>
      </c>
    </row>
    <row r="148" spans="2:23" ht="14.4" outlineLevel="2" thickBot="1">
      <c r="B148" s="12"/>
      <c r="C148" s="13"/>
      <c r="E148" s="13"/>
      <c r="F148" s="31"/>
      <c r="G148" s="31"/>
      <c r="H148" s="31"/>
      <c r="J148" s="13"/>
      <c r="K148" s="31"/>
      <c r="L148" s="31"/>
      <c r="M148" s="31"/>
      <c r="O148" s="13"/>
      <c r="P148" s="31"/>
      <c r="Q148" s="31"/>
      <c r="R148" s="31"/>
      <c r="T148" s="13"/>
      <c r="U148" s="31"/>
      <c r="V148" s="31"/>
      <c r="W148" s="31"/>
    </row>
    <row r="149" spans="2:23" ht="14.4" outlineLevel="2" thickBot="1">
      <c r="B149" s="97" t="str">
        <f>'1-CCaaS Customer Requirements'!J19</f>
        <v>Site 8</v>
      </c>
      <c r="C149" s="39" t="s">
        <v>87</v>
      </c>
      <c r="E149" s="61" t="s">
        <v>88</v>
      </c>
      <c r="F149" s="62" t="s">
        <v>89</v>
      </c>
      <c r="G149" s="62" t="s">
        <v>90</v>
      </c>
      <c r="H149" s="63" t="s">
        <v>91</v>
      </c>
      <c r="J149" s="77" t="s">
        <v>88</v>
      </c>
      <c r="K149" s="78" t="s">
        <v>89</v>
      </c>
      <c r="L149" s="78" t="s">
        <v>90</v>
      </c>
      <c r="M149" s="79" t="s">
        <v>91</v>
      </c>
      <c r="O149" s="64" t="s">
        <v>88</v>
      </c>
      <c r="P149" s="65" t="s">
        <v>89</v>
      </c>
      <c r="Q149" s="65" t="s">
        <v>90</v>
      </c>
      <c r="R149" s="66" t="s">
        <v>91</v>
      </c>
      <c r="T149" s="70" t="s">
        <v>88</v>
      </c>
      <c r="U149" s="71" t="s">
        <v>89</v>
      </c>
      <c r="V149" s="71" t="s">
        <v>90</v>
      </c>
      <c r="W149" s="72" t="s">
        <v>91</v>
      </c>
    </row>
    <row r="150" spans="2:23" outlineLevel="2">
      <c r="B150" s="26" t="str">
        <f>'1-CCaaS Customer Requirements'!$B$20</f>
        <v>Corporate voice users? (Users with VM box)</v>
      </c>
      <c r="C150" s="87">
        <f>'1-CCaaS Customer Requirements'!J$20</f>
        <v>0</v>
      </c>
      <c r="E150" s="37" t="s">
        <v>141</v>
      </c>
      <c r="F150" s="40"/>
      <c r="G150" s="40">
        <f>$C150*F150</f>
        <v>0</v>
      </c>
      <c r="H150" s="41">
        <v>0</v>
      </c>
      <c r="J150" s="37" t="s">
        <v>142</v>
      </c>
      <c r="K150" s="40"/>
      <c r="L150" s="40">
        <f>$C150*K150</f>
        <v>0</v>
      </c>
      <c r="M150" s="41">
        <v>0</v>
      </c>
      <c r="O150" s="37" t="s">
        <v>143</v>
      </c>
      <c r="P150" s="40"/>
      <c r="Q150" s="40">
        <f>$C150*P150</f>
        <v>0</v>
      </c>
      <c r="R150" s="41">
        <v>0</v>
      </c>
      <c r="T150" s="37" t="s">
        <v>144</v>
      </c>
      <c r="U150" s="40"/>
      <c r="V150" s="40">
        <f>$C150*U150</f>
        <v>0</v>
      </c>
      <c r="W150" s="41">
        <v>0</v>
      </c>
    </row>
    <row r="151" spans="2:23" outlineLevel="2">
      <c r="B151" s="27" t="str">
        <f>'1-CCaaS Customer Requirements'!$B$21</f>
        <v>Number of DIDs</v>
      </c>
      <c r="C151" s="173">
        <f>'1-CCaaS Customer Requirements'!J$21</f>
        <v>0</v>
      </c>
      <c r="E151" s="32" t="s">
        <v>145</v>
      </c>
      <c r="F151" s="42"/>
      <c r="G151" s="42">
        <f t="shared" ref="G151:G155" si="55">$C151*F151</f>
        <v>0</v>
      </c>
      <c r="H151" s="43">
        <v>0</v>
      </c>
      <c r="J151" s="32" t="s">
        <v>145</v>
      </c>
      <c r="K151" s="42"/>
      <c r="L151" s="42">
        <f t="shared" ref="L151:L155" si="56">$C151*K151</f>
        <v>0</v>
      </c>
      <c r="M151" s="43">
        <v>0</v>
      </c>
      <c r="O151" s="32" t="s">
        <v>145</v>
      </c>
      <c r="P151" s="42"/>
      <c r="Q151" s="42">
        <f t="shared" ref="Q151:Q155" si="57">$C151*P151</f>
        <v>0</v>
      </c>
      <c r="R151" s="43">
        <v>0</v>
      </c>
      <c r="T151" s="32" t="s">
        <v>145</v>
      </c>
      <c r="U151" s="42"/>
      <c r="V151" s="42">
        <f t="shared" ref="V151:V155" si="58">$C151*U151</f>
        <v>0</v>
      </c>
      <c r="W151" s="43">
        <v>0</v>
      </c>
    </row>
    <row r="152" spans="2:23" outlineLevel="2">
      <c r="B152" s="27" t="str">
        <f>'1-CCaaS Customer Requirements'!$B$22</f>
        <v>Contact Center</v>
      </c>
      <c r="C152" s="173">
        <f>'1-CCaaS Customer Requirements'!J$22</f>
        <v>0</v>
      </c>
      <c r="E152" s="32" t="s">
        <v>146</v>
      </c>
      <c r="F152" s="42"/>
      <c r="G152" s="42">
        <f t="shared" si="55"/>
        <v>0</v>
      </c>
      <c r="H152" s="43">
        <v>0</v>
      </c>
      <c r="J152" s="32" t="s">
        <v>142</v>
      </c>
      <c r="K152" s="40"/>
      <c r="L152" s="42">
        <f t="shared" si="56"/>
        <v>0</v>
      </c>
      <c r="M152" s="43">
        <v>0</v>
      </c>
      <c r="O152" s="32" t="s">
        <v>143</v>
      </c>
      <c r="P152" s="42"/>
      <c r="Q152" s="42">
        <f t="shared" si="57"/>
        <v>0</v>
      </c>
      <c r="R152" s="43">
        <v>0</v>
      </c>
      <c r="T152" s="37" t="s">
        <v>147</v>
      </c>
      <c r="U152" s="40"/>
      <c r="V152" s="42">
        <f t="shared" si="58"/>
        <v>0</v>
      </c>
      <c r="W152" s="43">
        <v>0</v>
      </c>
    </row>
    <row r="153" spans="2:23" outlineLevel="2">
      <c r="B153" s="27" t="str">
        <f>'1-CCaaS Customer Requirements'!$B$23</f>
        <v>UC Seats</v>
      </c>
      <c r="C153" s="173">
        <f>'1-CCaaS Customer Requirements'!J$23</f>
        <v>0</v>
      </c>
      <c r="E153" s="32" t="s">
        <v>141</v>
      </c>
      <c r="F153" s="42"/>
      <c r="G153" s="42">
        <f t="shared" si="55"/>
        <v>0</v>
      </c>
      <c r="H153" s="43">
        <v>0</v>
      </c>
      <c r="J153" s="32" t="s">
        <v>148</v>
      </c>
      <c r="K153" s="42"/>
      <c r="L153" s="42">
        <f t="shared" si="56"/>
        <v>0</v>
      </c>
      <c r="M153" s="43">
        <v>0</v>
      </c>
      <c r="O153" s="32" t="s">
        <v>149</v>
      </c>
      <c r="P153" s="42"/>
      <c r="Q153" s="42">
        <f t="shared" si="57"/>
        <v>0</v>
      </c>
      <c r="R153" s="43">
        <v>0</v>
      </c>
      <c r="T153" s="37" t="s">
        <v>144</v>
      </c>
      <c r="U153" s="40"/>
      <c r="V153" s="42">
        <f t="shared" si="58"/>
        <v>0</v>
      </c>
      <c r="W153" s="43">
        <v>0</v>
      </c>
    </row>
    <row r="154" spans="2:23" outlineLevel="2">
      <c r="B154" s="27" t="str">
        <f>'1-CCaaS Customer Requirements'!$B$24</f>
        <v>Conference Rooms</v>
      </c>
      <c r="C154" s="173">
        <f>'1-CCaaS Customer Requirements'!J$24</f>
        <v>0</v>
      </c>
      <c r="E154" s="32" t="s">
        <v>141</v>
      </c>
      <c r="F154" s="42"/>
      <c r="G154" s="42">
        <f t="shared" si="55"/>
        <v>0</v>
      </c>
      <c r="H154" s="43">
        <v>0</v>
      </c>
      <c r="J154" s="32" t="s">
        <v>142</v>
      </c>
      <c r="K154" s="40"/>
      <c r="L154" s="42">
        <f t="shared" si="56"/>
        <v>0</v>
      </c>
      <c r="M154" s="43">
        <v>0</v>
      </c>
      <c r="O154" s="32" t="s">
        <v>143</v>
      </c>
      <c r="P154" s="42"/>
      <c r="Q154" s="42">
        <f t="shared" si="57"/>
        <v>0</v>
      </c>
      <c r="R154" s="43">
        <v>0</v>
      </c>
      <c r="T154" s="37" t="s">
        <v>144</v>
      </c>
      <c r="U154" s="40"/>
      <c r="V154" s="42">
        <f t="shared" si="58"/>
        <v>0</v>
      </c>
      <c r="W154" s="43">
        <v>0</v>
      </c>
    </row>
    <row r="155" spans="2:23" outlineLevel="2">
      <c r="B155" s="27" t="str">
        <f>'1-CCaaS Customer Requirements'!$B$25</f>
        <v>Analog Lines (Fax,Door, Paging, ATA, etc)</v>
      </c>
      <c r="C155" s="173">
        <f>'1-CCaaS Customer Requirements'!J$25</f>
        <v>0</v>
      </c>
      <c r="E155" s="32" t="s">
        <v>141</v>
      </c>
      <c r="F155" s="42"/>
      <c r="G155" s="42">
        <f t="shared" si="55"/>
        <v>0</v>
      </c>
      <c r="H155" s="43">
        <v>0</v>
      </c>
      <c r="J155" s="32" t="s">
        <v>148</v>
      </c>
      <c r="K155" s="42"/>
      <c r="L155" s="42">
        <f t="shared" si="56"/>
        <v>0</v>
      </c>
      <c r="M155" s="43">
        <v>0</v>
      </c>
      <c r="O155" s="32" t="s">
        <v>149</v>
      </c>
      <c r="P155" s="42"/>
      <c r="Q155" s="42">
        <f t="shared" si="57"/>
        <v>0</v>
      </c>
      <c r="R155" s="43">
        <v>0</v>
      </c>
      <c r="T155" s="37" t="s">
        <v>144</v>
      </c>
      <c r="U155" s="42"/>
      <c r="V155" s="42">
        <f t="shared" si="58"/>
        <v>0</v>
      </c>
      <c r="W155" s="43">
        <v>0</v>
      </c>
    </row>
    <row r="156" spans="2:23" outlineLevel="2">
      <c r="B156" s="27" t="str">
        <f>'1-CCaaS Customer Requirements'!$B$26</f>
        <v>Other Seats Types (Hotdesking Seats, Call Center Seats)</v>
      </c>
      <c r="C156" s="173">
        <f>'1-CCaaS Customer Requirements'!J$26</f>
        <v>0</v>
      </c>
      <c r="E156" s="32" t="s">
        <v>150</v>
      </c>
      <c r="F156" s="42"/>
      <c r="G156" s="42">
        <f>$C156*F156</f>
        <v>0</v>
      </c>
      <c r="H156" s="43">
        <v>0</v>
      </c>
      <c r="J156" s="32" t="s">
        <v>142</v>
      </c>
      <c r="K156" s="40"/>
      <c r="L156" s="42">
        <f>$C156*K156</f>
        <v>0</v>
      </c>
      <c r="M156" s="43">
        <v>0</v>
      </c>
      <c r="O156" s="32" t="s">
        <v>143</v>
      </c>
      <c r="P156" s="42"/>
      <c r="Q156" s="42">
        <f>$C156*P156</f>
        <v>0</v>
      </c>
      <c r="R156" s="43">
        <v>0</v>
      </c>
      <c r="T156" s="37" t="s">
        <v>144</v>
      </c>
      <c r="U156" s="40"/>
      <c r="V156" s="42">
        <f>$C156*U156</f>
        <v>0</v>
      </c>
      <c r="W156" s="43">
        <v>0</v>
      </c>
    </row>
    <row r="157" spans="2:23" outlineLevel="2">
      <c r="B157" s="27" t="str">
        <f>'1-CCaaS Customer Requirements'!$B$27</f>
        <v>Toll Free Numbers (needs to be cleaned up)</v>
      </c>
      <c r="C157" s="173">
        <f>'1-CCaaS Customer Requirements'!J$27</f>
        <v>0</v>
      </c>
      <c r="E157" s="32" t="s">
        <v>151</v>
      </c>
      <c r="F157" s="42"/>
      <c r="G157" s="42">
        <f t="shared" ref="G157:G159" si="59">$C157*F157</f>
        <v>0</v>
      </c>
      <c r="H157" s="43">
        <v>0</v>
      </c>
      <c r="J157" s="32" t="s">
        <v>151</v>
      </c>
      <c r="K157" s="42"/>
      <c r="L157" s="42">
        <f t="shared" ref="L157:L159" si="60">$C157*K157</f>
        <v>0</v>
      </c>
      <c r="M157" s="43">
        <v>0</v>
      </c>
      <c r="O157" s="32" t="s">
        <v>151</v>
      </c>
      <c r="P157" s="42"/>
      <c r="Q157" s="42">
        <f t="shared" ref="Q157:Q159" si="61">$C157*P157</f>
        <v>0</v>
      </c>
      <c r="R157" s="43">
        <v>0</v>
      </c>
      <c r="T157" s="32" t="s">
        <v>151</v>
      </c>
      <c r="U157" s="42"/>
      <c r="V157" s="42">
        <f t="shared" ref="V157:V159" si="62">$C157*U157</f>
        <v>0</v>
      </c>
      <c r="W157" s="43">
        <v>0</v>
      </c>
    </row>
    <row r="158" spans="2:23" outlineLevel="2">
      <c r="B158" s="27" t="str">
        <f>'1-CCaaS Customer Requirements'!$B$28</f>
        <v>Auto Attendents/IVR</v>
      </c>
      <c r="C158" s="173">
        <f>'1-CCaaS Customer Requirements'!J$28</f>
        <v>0</v>
      </c>
      <c r="E158" s="32" t="s">
        <v>152</v>
      </c>
      <c r="F158" s="42"/>
      <c r="G158" s="42">
        <f t="shared" si="59"/>
        <v>0</v>
      </c>
      <c r="H158" s="43">
        <v>0</v>
      </c>
      <c r="J158" s="32" t="s">
        <v>152</v>
      </c>
      <c r="K158" s="42"/>
      <c r="L158" s="42">
        <f t="shared" si="60"/>
        <v>0</v>
      </c>
      <c r="M158" s="43">
        <v>0</v>
      </c>
      <c r="O158" s="32" t="s">
        <v>152</v>
      </c>
      <c r="P158" s="42"/>
      <c r="Q158" s="42">
        <f t="shared" si="61"/>
        <v>0</v>
      </c>
      <c r="R158" s="43">
        <v>0</v>
      </c>
      <c r="T158" s="32" t="s">
        <v>152</v>
      </c>
      <c r="U158" s="42"/>
      <c r="V158" s="42">
        <f t="shared" si="62"/>
        <v>0</v>
      </c>
      <c r="W158" s="43">
        <v>0</v>
      </c>
    </row>
    <row r="159" spans="2:23" outlineLevel="2">
      <c r="B159" s="27" t="str">
        <f>'1-CCaaS Customer Requirements'!$B$29</f>
        <v>Hunt Groups</v>
      </c>
      <c r="C159" s="173">
        <f>'1-CCaaS Customer Requirements'!J$29</f>
        <v>0</v>
      </c>
      <c r="E159" s="32" t="s">
        <v>152</v>
      </c>
      <c r="F159" s="42"/>
      <c r="G159" s="42">
        <f t="shared" si="59"/>
        <v>0</v>
      </c>
      <c r="H159" s="43">
        <v>0</v>
      </c>
      <c r="J159" s="32" t="s">
        <v>152</v>
      </c>
      <c r="K159" s="42"/>
      <c r="L159" s="42">
        <f t="shared" si="60"/>
        <v>0</v>
      </c>
      <c r="M159" s="43">
        <v>0</v>
      </c>
      <c r="O159" s="32" t="s">
        <v>152</v>
      </c>
      <c r="P159" s="42"/>
      <c r="Q159" s="42">
        <f t="shared" si="61"/>
        <v>0</v>
      </c>
      <c r="R159" s="43">
        <v>0</v>
      </c>
      <c r="T159" s="32" t="s">
        <v>152</v>
      </c>
      <c r="U159" s="42"/>
      <c r="V159" s="42">
        <f t="shared" si="62"/>
        <v>0</v>
      </c>
      <c r="W159" s="43">
        <v>0</v>
      </c>
    </row>
    <row r="160" spans="2:23" ht="14.4" outlineLevel="2" thickBot="1">
      <c r="B160" s="27" t="str">
        <f>'1-CCaaS Customer Requirements'!$B$30</f>
        <v>( Physical Phones)</v>
      </c>
      <c r="C160" s="173">
        <f>'1-CCaaS Customer Requirements'!J$30</f>
        <v>0</v>
      </c>
      <c r="E160" s="32"/>
      <c r="F160" s="42"/>
      <c r="G160" s="42"/>
      <c r="H160" s="43"/>
      <c r="J160" s="32"/>
      <c r="K160" s="42"/>
      <c r="L160" s="42"/>
      <c r="M160" s="43"/>
      <c r="O160" s="32"/>
      <c r="P160" s="42"/>
      <c r="Q160" s="42"/>
      <c r="R160" s="43"/>
      <c r="T160" s="32"/>
      <c r="U160" s="42"/>
      <c r="V160" s="42"/>
      <c r="W160" s="43"/>
    </row>
    <row r="161" spans="2:23" ht="14.4" outlineLevel="2" thickBot="1">
      <c r="B161" s="45" t="s">
        <v>92</v>
      </c>
      <c r="C161" s="46">
        <f>C156+C155+C154+C153+C152+C150</f>
        <v>0</v>
      </c>
      <c r="E161" s="83" t="s">
        <v>93</v>
      </c>
      <c r="F161" s="84"/>
      <c r="G161" s="84">
        <f>SUM(G150:G160)</f>
        <v>0</v>
      </c>
      <c r="H161" s="85">
        <f>SUM(H150:H160)</f>
        <v>0</v>
      </c>
      <c r="J161" s="83" t="s">
        <v>93</v>
      </c>
      <c r="K161" s="84"/>
      <c r="L161" s="84">
        <f>SUM(L150:L160)</f>
        <v>0</v>
      </c>
      <c r="M161" s="85">
        <f>SUM(M150:M160)</f>
        <v>0</v>
      </c>
      <c r="O161" s="83" t="s">
        <v>93</v>
      </c>
      <c r="P161" s="84"/>
      <c r="Q161" s="84">
        <f>SUM(Q150:Q160)</f>
        <v>0</v>
      </c>
      <c r="R161" s="85">
        <f>SUM(R150:R160)</f>
        <v>0</v>
      </c>
      <c r="T161" s="83" t="s">
        <v>93</v>
      </c>
      <c r="U161" s="84"/>
      <c r="V161" s="84">
        <f>SUM(V150:V160)</f>
        <v>0</v>
      </c>
      <c r="W161" s="85">
        <f>SUM(W150:W160)</f>
        <v>0</v>
      </c>
    </row>
    <row r="162" spans="2:23" ht="14.4" outlineLevel="2" thickBot="1">
      <c r="B162" s="12"/>
      <c r="C162" s="13"/>
      <c r="E162" s="13"/>
      <c r="F162" s="31"/>
      <c r="G162" s="31"/>
      <c r="H162" s="31"/>
      <c r="J162" s="13"/>
      <c r="K162" s="31"/>
      <c r="L162" s="31"/>
      <c r="M162" s="31"/>
      <c r="O162" s="13"/>
      <c r="P162" s="31"/>
      <c r="Q162" s="31"/>
      <c r="R162" s="31"/>
      <c r="T162" s="13"/>
      <c r="U162" s="31"/>
      <c r="V162" s="31"/>
      <c r="W162" s="31"/>
    </row>
    <row r="163" spans="2:23" ht="14.4" outlineLevel="2" thickBot="1">
      <c r="B163" s="97" t="str">
        <f>'1-CCaaS Customer Requirements'!K19</f>
        <v>Site 9</v>
      </c>
      <c r="C163" s="39" t="s">
        <v>87</v>
      </c>
      <c r="E163" s="61" t="s">
        <v>88</v>
      </c>
      <c r="F163" s="62" t="s">
        <v>89</v>
      </c>
      <c r="G163" s="62" t="s">
        <v>90</v>
      </c>
      <c r="H163" s="63" t="s">
        <v>91</v>
      </c>
      <c r="J163" s="77" t="s">
        <v>88</v>
      </c>
      <c r="K163" s="78" t="s">
        <v>89</v>
      </c>
      <c r="L163" s="78" t="s">
        <v>90</v>
      </c>
      <c r="M163" s="79" t="s">
        <v>91</v>
      </c>
      <c r="O163" s="64" t="s">
        <v>88</v>
      </c>
      <c r="P163" s="65" t="s">
        <v>89</v>
      </c>
      <c r="Q163" s="65" t="s">
        <v>90</v>
      </c>
      <c r="R163" s="66" t="s">
        <v>91</v>
      </c>
      <c r="T163" s="70" t="s">
        <v>88</v>
      </c>
      <c r="U163" s="71" t="s">
        <v>89</v>
      </c>
      <c r="V163" s="71" t="s">
        <v>90</v>
      </c>
      <c r="W163" s="72" t="s">
        <v>91</v>
      </c>
    </row>
    <row r="164" spans="2:23" outlineLevel="2">
      <c r="B164" s="26" t="str">
        <f>'1-CCaaS Customer Requirements'!$B$20</f>
        <v>Corporate voice users? (Users with VM box)</v>
      </c>
      <c r="C164" s="87">
        <f>'1-CCaaS Customer Requirements'!K$20</f>
        <v>0</v>
      </c>
      <c r="E164" s="37" t="s">
        <v>141</v>
      </c>
      <c r="F164" s="40"/>
      <c r="G164" s="40">
        <f>$C164*F164</f>
        <v>0</v>
      </c>
      <c r="H164" s="41">
        <v>0</v>
      </c>
      <c r="J164" s="37" t="s">
        <v>142</v>
      </c>
      <c r="K164" s="40"/>
      <c r="L164" s="40">
        <f>$C164*K164</f>
        <v>0</v>
      </c>
      <c r="M164" s="41">
        <v>0</v>
      </c>
      <c r="O164" s="37" t="s">
        <v>143</v>
      </c>
      <c r="P164" s="40"/>
      <c r="Q164" s="40">
        <f>$C164*P164</f>
        <v>0</v>
      </c>
      <c r="R164" s="41">
        <v>0</v>
      </c>
      <c r="T164" s="37" t="s">
        <v>144</v>
      </c>
      <c r="U164" s="40"/>
      <c r="V164" s="40">
        <f>$C164*U164</f>
        <v>0</v>
      </c>
      <c r="W164" s="41">
        <v>0</v>
      </c>
    </row>
    <row r="165" spans="2:23" outlineLevel="2">
      <c r="B165" s="27" t="str">
        <f>'1-CCaaS Customer Requirements'!$B$21</f>
        <v>Number of DIDs</v>
      </c>
      <c r="C165" s="173">
        <f>'1-CCaaS Customer Requirements'!K$21</f>
        <v>0</v>
      </c>
      <c r="E165" s="32" t="s">
        <v>145</v>
      </c>
      <c r="F165" s="42"/>
      <c r="G165" s="42">
        <f t="shared" ref="G165:G169" si="63">$C165*F165</f>
        <v>0</v>
      </c>
      <c r="H165" s="43">
        <v>0</v>
      </c>
      <c r="J165" s="32" t="s">
        <v>145</v>
      </c>
      <c r="K165" s="42"/>
      <c r="L165" s="42">
        <f t="shared" ref="L165:L169" si="64">$C165*K165</f>
        <v>0</v>
      </c>
      <c r="M165" s="43">
        <v>0</v>
      </c>
      <c r="O165" s="32" t="s">
        <v>145</v>
      </c>
      <c r="P165" s="42"/>
      <c r="Q165" s="42">
        <f t="shared" ref="Q165:Q169" si="65">$C165*P165</f>
        <v>0</v>
      </c>
      <c r="R165" s="43">
        <v>0</v>
      </c>
      <c r="T165" s="32" t="s">
        <v>145</v>
      </c>
      <c r="U165" s="42"/>
      <c r="V165" s="42">
        <f t="shared" ref="V165:V169" si="66">$C165*U165</f>
        <v>0</v>
      </c>
      <c r="W165" s="43">
        <v>0</v>
      </c>
    </row>
    <row r="166" spans="2:23" outlineLevel="2">
      <c r="B166" s="27" t="str">
        <f>'1-CCaaS Customer Requirements'!$B$22</f>
        <v>Contact Center</v>
      </c>
      <c r="C166" s="173">
        <f>'1-CCaaS Customer Requirements'!K$22</f>
        <v>0</v>
      </c>
      <c r="E166" s="32" t="s">
        <v>146</v>
      </c>
      <c r="F166" s="42"/>
      <c r="G166" s="42">
        <f t="shared" si="63"/>
        <v>0</v>
      </c>
      <c r="H166" s="43">
        <v>0</v>
      </c>
      <c r="J166" s="32" t="s">
        <v>142</v>
      </c>
      <c r="K166" s="40"/>
      <c r="L166" s="42">
        <f t="shared" si="64"/>
        <v>0</v>
      </c>
      <c r="M166" s="43">
        <v>0</v>
      </c>
      <c r="O166" s="32" t="s">
        <v>143</v>
      </c>
      <c r="P166" s="42"/>
      <c r="Q166" s="42">
        <f t="shared" si="65"/>
        <v>0</v>
      </c>
      <c r="R166" s="43">
        <v>0</v>
      </c>
      <c r="T166" s="37" t="s">
        <v>147</v>
      </c>
      <c r="U166" s="40"/>
      <c r="V166" s="42">
        <f t="shared" si="66"/>
        <v>0</v>
      </c>
      <c r="W166" s="43">
        <v>0</v>
      </c>
    </row>
    <row r="167" spans="2:23" outlineLevel="2">
      <c r="B167" s="27" t="str">
        <f>'1-CCaaS Customer Requirements'!$B$23</f>
        <v>UC Seats</v>
      </c>
      <c r="C167" s="173">
        <f>'1-CCaaS Customer Requirements'!K$23</f>
        <v>0</v>
      </c>
      <c r="E167" s="32" t="s">
        <v>141</v>
      </c>
      <c r="F167" s="42"/>
      <c r="G167" s="42">
        <f t="shared" si="63"/>
        <v>0</v>
      </c>
      <c r="H167" s="43">
        <v>0</v>
      </c>
      <c r="J167" s="32" t="s">
        <v>148</v>
      </c>
      <c r="K167" s="42"/>
      <c r="L167" s="42">
        <f t="shared" si="64"/>
        <v>0</v>
      </c>
      <c r="M167" s="43">
        <v>0</v>
      </c>
      <c r="O167" s="32" t="s">
        <v>149</v>
      </c>
      <c r="P167" s="42"/>
      <c r="Q167" s="42">
        <f t="shared" si="65"/>
        <v>0</v>
      </c>
      <c r="R167" s="43">
        <v>0</v>
      </c>
      <c r="T167" s="37" t="s">
        <v>144</v>
      </c>
      <c r="U167" s="40"/>
      <c r="V167" s="42">
        <f t="shared" si="66"/>
        <v>0</v>
      </c>
      <c r="W167" s="43">
        <v>0</v>
      </c>
    </row>
    <row r="168" spans="2:23" outlineLevel="2">
      <c r="B168" s="27" t="str">
        <f>'1-CCaaS Customer Requirements'!$B$24</f>
        <v>Conference Rooms</v>
      </c>
      <c r="C168" s="173">
        <f>'1-CCaaS Customer Requirements'!K$24</f>
        <v>0</v>
      </c>
      <c r="E168" s="32" t="s">
        <v>141</v>
      </c>
      <c r="F168" s="42"/>
      <c r="G168" s="42">
        <f t="shared" si="63"/>
        <v>0</v>
      </c>
      <c r="H168" s="43">
        <v>0</v>
      </c>
      <c r="J168" s="32" t="s">
        <v>142</v>
      </c>
      <c r="K168" s="40"/>
      <c r="L168" s="42">
        <f t="shared" si="64"/>
        <v>0</v>
      </c>
      <c r="M168" s="43">
        <v>0</v>
      </c>
      <c r="O168" s="32" t="s">
        <v>143</v>
      </c>
      <c r="P168" s="42"/>
      <c r="Q168" s="42">
        <f t="shared" si="65"/>
        <v>0</v>
      </c>
      <c r="R168" s="43">
        <v>0</v>
      </c>
      <c r="T168" s="37" t="s">
        <v>144</v>
      </c>
      <c r="U168" s="40"/>
      <c r="V168" s="42">
        <f t="shared" si="66"/>
        <v>0</v>
      </c>
      <c r="W168" s="43">
        <v>0</v>
      </c>
    </row>
    <row r="169" spans="2:23" outlineLevel="2">
      <c r="B169" s="27" t="str">
        <f>'1-CCaaS Customer Requirements'!$B$25</f>
        <v>Analog Lines (Fax,Door, Paging, ATA, etc)</v>
      </c>
      <c r="C169" s="173">
        <f>'1-CCaaS Customer Requirements'!K$25</f>
        <v>0</v>
      </c>
      <c r="E169" s="32" t="s">
        <v>141</v>
      </c>
      <c r="F169" s="42"/>
      <c r="G169" s="42">
        <f t="shared" si="63"/>
        <v>0</v>
      </c>
      <c r="H169" s="43">
        <v>0</v>
      </c>
      <c r="J169" s="32" t="s">
        <v>148</v>
      </c>
      <c r="K169" s="42"/>
      <c r="L169" s="42">
        <f t="shared" si="64"/>
        <v>0</v>
      </c>
      <c r="M169" s="43">
        <v>0</v>
      </c>
      <c r="O169" s="32" t="s">
        <v>149</v>
      </c>
      <c r="P169" s="42"/>
      <c r="Q169" s="42">
        <f t="shared" si="65"/>
        <v>0</v>
      </c>
      <c r="R169" s="43">
        <v>0</v>
      </c>
      <c r="T169" s="37" t="s">
        <v>144</v>
      </c>
      <c r="U169" s="42"/>
      <c r="V169" s="42">
        <f t="shared" si="66"/>
        <v>0</v>
      </c>
      <c r="W169" s="43">
        <v>0</v>
      </c>
    </row>
    <row r="170" spans="2:23" outlineLevel="2">
      <c r="B170" s="27" t="str">
        <f>'1-CCaaS Customer Requirements'!$B$26</f>
        <v>Other Seats Types (Hotdesking Seats, Call Center Seats)</v>
      </c>
      <c r="C170" s="173">
        <f>'1-CCaaS Customer Requirements'!K$26</f>
        <v>0</v>
      </c>
      <c r="E170" s="32" t="s">
        <v>150</v>
      </c>
      <c r="F170" s="42"/>
      <c r="G170" s="42">
        <f>$C170*F170</f>
        <v>0</v>
      </c>
      <c r="H170" s="43">
        <v>0</v>
      </c>
      <c r="J170" s="32" t="s">
        <v>142</v>
      </c>
      <c r="K170" s="40"/>
      <c r="L170" s="42">
        <f>$C170*K170</f>
        <v>0</v>
      </c>
      <c r="M170" s="43">
        <v>0</v>
      </c>
      <c r="O170" s="32" t="s">
        <v>143</v>
      </c>
      <c r="P170" s="42"/>
      <c r="Q170" s="42">
        <f>$C170*P170</f>
        <v>0</v>
      </c>
      <c r="R170" s="43">
        <v>0</v>
      </c>
      <c r="T170" s="37" t="s">
        <v>144</v>
      </c>
      <c r="U170" s="40"/>
      <c r="V170" s="42">
        <f>$C170*U170</f>
        <v>0</v>
      </c>
      <c r="W170" s="43">
        <v>0</v>
      </c>
    </row>
    <row r="171" spans="2:23" outlineLevel="2">
      <c r="B171" s="27" t="str">
        <f>'1-CCaaS Customer Requirements'!$B$27</f>
        <v>Toll Free Numbers (needs to be cleaned up)</v>
      </c>
      <c r="C171" s="173">
        <f>'1-CCaaS Customer Requirements'!K$27</f>
        <v>0</v>
      </c>
      <c r="E171" s="32" t="s">
        <v>151</v>
      </c>
      <c r="F171" s="42"/>
      <c r="G171" s="42">
        <f t="shared" ref="G171:G173" si="67">$C171*F171</f>
        <v>0</v>
      </c>
      <c r="H171" s="43">
        <v>0</v>
      </c>
      <c r="J171" s="32" t="s">
        <v>151</v>
      </c>
      <c r="K171" s="42"/>
      <c r="L171" s="42">
        <f t="shared" ref="L171:L173" si="68">$C171*K171</f>
        <v>0</v>
      </c>
      <c r="M171" s="43">
        <v>0</v>
      </c>
      <c r="O171" s="32" t="s">
        <v>151</v>
      </c>
      <c r="P171" s="42"/>
      <c r="Q171" s="42">
        <f t="shared" ref="Q171:Q173" si="69">$C171*P171</f>
        <v>0</v>
      </c>
      <c r="R171" s="43">
        <v>0</v>
      </c>
      <c r="T171" s="32" t="s">
        <v>151</v>
      </c>
      <c r="U171" s="42"/>
      <c r="V171" s="42">
        <f t="shared" ref="V171:V173" si="70">$C171*U171</f>
        <v>0</v>
      </c>
      <c r="W171" s="43">
        <v>0</v>
      </c>
    </row>
    <row r="172" spans="2:23" outlineLevel="2">
      <c r="B172" s="27" t="str">
        <f>'1-CCaaS Customer Requirements'!$B$28</f>
        <v>Auto Attendents/IVR</v>
      </c>
      <c r="C172" s="173">
        <f>'1-CCaaS Customer Requirements'!K$28</f>
        <v>0</v>
      </c>
      <c r="E172" s="32" t="s">
        <v>152</v>
      </c>
      <c r="F172" s="42"/>
      <c r="G172" s="42">
        <f t="shared" si="67"/>
        <v>0</v>
      </c>
      <c r="H172" s="43">
        <v>0</v>
      </c>
      <c r="J172" s="32" t="s">
        <v>152</v>
      </c>
      <c r="K172" s="42"/>
      <c r="L172" s="42">
        <f t="shared" si="68"/>
        <v>0</v>
      </c>
      <c r="M172" s="43">
        <v>0</v>
      </c>
      <c r="O172" s="32" t="s">
        <v>152</v>
      </c>
      <c r="P172" s="42"/>
      <c r="Q172" s="42">
        <f t="shared" si="69"/>
        <v>0</v>
      </c>
      <c r="R172" s="43">
        <v>0</v>
      </c>
      <c r="T172" s="32" t="s">
        <v>152</v>
      </c>
      <c r="U172" s="42"/>
      <c r="V172" s="42">
        <f t="shared" si="70"/>
        <v>0</v>
      </c>
      <c r="W172" s="43">
        <v>0</v>
      </c>
    </row>
    <row r="173" spans="2:23" outlineLevel="2">
      <c r="B173" s="27" t="str">
        <f>'1-CCaaS Customer Requirements'!$B$29</f>
        <v>Hunt Groups</v>
      </c>
      <c r="C173" s="173">
        <f>'1-CCaaS Customer Requirements'!K$29</f>
        <v>0</v>
      </c>
      <c r="E173" s="32" t="s">
        <v>152</v>
      </c>
      <c r="F173" s="42"/>
      <c r="G173" s="42">
        <f t="shared" si="67"/>
        <v>0</v>
      </c>
      <c r="H173" s="43">
        <v>0</v>
      </c>
      <c r="J173" s="32" t="s">
        <v>152</v>
      </c>
      <c r="K173" s="42"/>
      <c r="L173" s="42">
        <f t="shared" si="68"/>
        <v>0</v>
      </c>
      <c r="M173" s="43">
        <v>0</v>
      </c>
      <c r="O173" s="32" t="s">
        <v>152</v>
      </c>
      <c r="P173" s="42"/>
      <c r="Q173" s="42">
        <f t="shared" si="69"/>
        <v>0</v>
      </c>
      <c r="R173" s="43">
        <v>0</v>
      </c>
      <c r="T173" s="32" t="s">
        <v>152</v>
      </c>
      <c r="U173" s="42"/>
      <c r="V173" s="42">
        <f t="shared" si="70"/>
        <v>0</v>
      </c>
      <c r="W173" s="43">
        <v>0</v>
      </c>
    </row>
    <row r="174" spans="2:23" ht="14.4" outlineLevel="2" thickBot="1">
      <c r="B174" s="27" t="str">
        <f>'1-CCaaS Customer Requirements'!$B$30</f>
        <v>( Physical Phones)</v>
      </c>
      <c r="C174" s="173">
        <f>'1-CCaaS Customer Requirements'!K$30</f>
        <v>0</v>
      </c>
      <c r="E174" s="32"/>
      <c r="F174" s="42"/>
      <c r="G174" s="42"/>
      <c r="H174" s="43"/>
      <c r="J174" s="32"/>
      <c r="K174" s="42"/>
      <c r="L174" s="42"/>
      <c r="M174" s="43"/>
      <c r="O174" s="32"/>
      <c r="P174" s="42"/>
      <c r="Q174" s="42"/>
      <c r="R174" s="43"/>
      <c r="T174" s="32"/>
      <c r="U174" s="42"/>
      <c r="V174" s="42"/>
      <c r="W174" s="43"/>
    </row>
    <row r="175" spans="2:23" ht="14.4" outlineLevel="2" thickBot="1">
      <c r="B175" s="45" t="s">
        <v>92</v>
      </c>
      <c r="C175" s="46">
        <f>C170+C169+C168+C167+C166+C164</f>
        <v>0</v>
      </c>
      <c r="E175" s="83" t="s">
        <v>93</v>
      </c>
      <c r="F175" s="84"/>
      <c r="G175" s="84">
        <f>SUM(G164:G174)</f>
        <v>0</v>
      </c>
      <c r="H175" s="85">
        <f>SUM(H164:H174)</f>
        <v>0</v>
      </c>
      <c r="J175" s="83" t="s">
        <v>93</v>
      </c>
      <c r="K175" s="84"/>
      <c r="L175" s="84">
        <f>SUM(L164:L174)</f>
        <v>0</v>
      </c>
      <c r="M175" s="85">
        <f>SUM(M164:M174)</f>
        <v>0</v>
      </c>
      <c r="O175" s="83" t="s">
        <v>93</v>
      </c>
      <c r="P175" s="84"/>
      <c r="Q175" s="84">
        <f>SUM(Q164:Q174)</f>
        <v>0</v>
      </c>
      <c r="R175" s="85">
        <f>SUM(R164:R174)</f>
        <v>0</v>
      </c>
      <c r="T175" s="83" t="s">
        <v>93</v>
      </c>
      <c r="U175" s="84"/>
      <c r="V175" s="84">
        <f>SUM(V164:V174)</f>
        <v>0</v>
      </c>
      <c r="W175" s="85">
        <f>SUM(W164:W174)</f>
        <v>0</v>
      </c>
    </row>
    <row r="176" spans="2:23" ht="14.4" outlineLevel="2" thickBot="1">
      <c r="B176" s="12"/>
      <c r="C176" s="13"/>
      <c r="E176" s="13"/>
      <c r="F176" s="31"/>
      <c r="G176" s="31"/>
      <c r="H176" s="31"/>
      <c r="J176" s="13"/>
      <c r="K176" s="31"/>
      <c r="L176" s="31"/>
      <c r="M176" s="31"/>
      <c r="O176" s="13"/>
      <c r="P176" s="31"/>
      <c r="Q176" s="31"/>
      <c r="R176" s="31"/>
      <c r="T176" s="13"/>
      <c r="U176" s="31"/>
      <c r="V176" s="31"/>
      <c r="W176" s="31"/>
    </row>
    <row r="177" spans="2:23" ht="14.4" outlineLevel="2" thickBot="1">
      <c r="B177" s="97" t="str">
        <f>'1-CCaaS Customer Requirements'!L19</f>
        <v>Site 10</v>
      </c>
      <c r="C177" s="39" t="s">
        <v>87</v>
      </c>
      <c r="E177" s="61" t="s">
        <v>88</v>
      </c>
      <c r="F177" s="62" t="s">
        <v>89</v>
      </c>
      <c r="G177" s="62" t="s">
        <v>102</v>
      </c>
      <c r="H177" s="63" t="s">
        <v>91</v>
      </c>
      <c r="J177" s="77" t="s">
        <v>88</v>
      </c>
      <c r="K177" s="78" t="s">
        <v>89</v>
      </c>
      <c r="L177" s="78" t="s">
        <v>90</v>
      </c>
      <c r="M177" s="79" t="s">
        <v>91</v>
      </c>
      <c r="O177" s="64" t="s">
        <v>88</v>
      </c>
      <c r="P177" s="65" t="s">
        <v>89</v>
      </c>
      <c r="Q177" s="65" t="s">
        <v>90</v>
      </c>
      <c r="R177" s="66" t="s">
        <v>91</v>
      </c>
      <c r="T177" s="70" t="s">
        <v>88</v>
      </c>
      <c r="U177" s="71" t="s">
        <v>89</v>
      </c>
      <c r="V177" s="71" t="s">
        <v>90</v>
      </c>
      <c r="W177" s="72" t="s">
        <v>91</v>
      </c>
    </row>
    <row r="178" spans="2:23" outlineLevel="2">
      <c r="B178" s="26" t="str">
        <f>'1-CCaaS Customer Requirements'!$B$20</f>
        <v>Corporate voice users? (Users with VM box)</v>
      </c>
      <c r="C178" s="87">
        <f>'1-CCaaS Customer Requirements'!L$20</f>
        <v>0</v>
      </c>
      <c r="E178" s="37" t="s">
        <v>141</v>
      </c>
      <c r="F178" s="40"/>
      <c r="G178" s="40">
        <f>$C178*F178</f>
        <v>0</v>
      </c>
      <c r="H178" s="41">
        <v>0</v>
      </c>
      <c r="J178" s="37" t="s">
        <v>142</v>
      </c>
      <c r="K178" s="40"/>
      <c r="L178" s="40">
        <f>$C178*K178</f>
        <v>0</v>
      </c>
      <c r="M178" s="41">
        <v>0</v>
      </c>
      <c r="O178" s="37" t="s">
        <v>143</v>
      </c>
      <c r="P178" s="40"/>
      <c r="Q178" s="40">
        <f>$C178*P178</f>
        <v>0</v>
      </c>
      <c r="R178" s="41">
        <v>0</v>
      </c>
      <c r="T178" s="37" t="s">
        <v>144</v>
      </c>
      <c r="U178" s="40"/>
      <c r="V178" s="40">
        <f>$C178*U178</f>
        <v>0</v>
      </c>
      <c r="W178" s="41">
        <v>0</v>
      </c>
    </row>
    <row r="179" spans="2:23" outlineLevel="2">
      <c r="B179" s="27" t="str">
        <f>'1-CCaaS Customer Requirements'!$B$21</f>
        <v>Number of DIDs</v>
      </c>
      <c r="C179" s="173">
        <f>'1-CCaaS Customer Requirements'!L$21</f>
        <v>0</v>
      </c>
      <c r="E179" s="32" t="s">
        <v>145</v>
      </c>
      <c r="F179" s="42"/>
      <c r="G179" s="42">
        <f t="shared" ref="G179:G183" si="71">$C179*F179</f>
        <v>0</v>
      </c>
      <c r="H179" s="43">
        <v>0</v>
      </c>
      <c r="J179" s="32" t="s">
        <v>145</v>
      </c>
      <c r="K179" s="42"/>
      <c r="L179" s="42">
        <f t="shared" ref="L179:L183" si="72">$C179*K179</f>
        <v>0</v>
      </c>
      <c r="M179" s="43">
        <v>0</v>
      </c>
      <c r="O179" s="32" t="s">
        <v>145</v>
      </c>
      <c r="P179" s="42"/>
      <c r="Q179" s="42">
        <f t="shared" ref="Q179:Q183" si="73">$C179*P179</f>
        <v>0</v>
      </c>
      <c r="R179" s="43">
        <v>0</v>
      </c>
      <c r="T179" s="32" t="s">
        <v>145</v>
      </c>
      <c r="U179" s="42"/>
      <c r="V179" s="42">
        <f t="shared" ref="V179:V183" si="74">$C179*U179</f>
        <v>0</v>
      </c>
      <c r="W179" s="43">
        <v>0</v>
      </c>
    </row>
    <row r="180" spans="2:23" outlineLevel="2">
      <c r="B180" s="27" t="str">
        <f>'1-CCaaS Customer Requirements'!$B$22</f>
        <v>Contact Center</v>
      </c>
      <c r="C180" s="173">
        <f>'1-CCaaS Customer Requirements'!L$22</f>
        <v>0</v>
      </c>
      <c r="E180" s="32" t="s">
        <v>146</v>
      </c>
      <c r="F180" s="42"/>
      <c r="G180" s="42">
        <f t="shared" si="71"/>
        <v>0</v>
      </c>
      <c r="H180" s="43">
        <v>0</v>
      </c>
      <c r="J180" s="32" t="s">
        <v>142</v>
      </c>
      <c r="K180" s="40"/>
      <c r="L180" s="42">
        <f t="shared" si="72"/>
        <v>0</v>
      </c>
      <c r="M180" s="43">
        <v>0</v>
      </c>
      <c r="O180" s="32" t="s">
        <v>143</v>
      </c>
      <c r="P180" s="42"/>
      <c r="Q180" s="42">
        <f t="shared" si="73"/>
        <v>0</v>
      </c>
      <c r="R180" s="43">
        <v>0</v>
      </c>
      <c r="T180" s="37" t="s">
        <v>147</v>
      </c>
      <c r="U180" s="40"/>
      <c r="V180" s="42">
        <f t="shared" si="74"/>
        <v>0</v>
      </c>
      <c r="W180" s="43">
        <v>0</v>
      </c>
    </row>
    <row r="181" spans="2:23" outlineLevel="2">
      <c r="B181" s="27" t="str">
        <f>'1-CCaaS Customer Requirements'!$B$23</f>
        <v>UC Seats</v>
      </c>
      <c r="C181" s="173">
        <f>'1-CCaaS Customer Requirements'!L$23</f>
        <v>0</v>
      </c>
      <c r="E181" s="32" t="s">
        <v>141</v>
      </c>
      <c r="F181" s="42"/>
      <c r="G181" s="42">
        <f t="shared" si="71"/>
        <v>0</v>
      </c>
      <c r="H181" s="43">
        <v>0</v>
      </c>
      <c r="J181" s="32" t="s">
        <v>148</v>
      </c>
      <c r="K181" s="42"/>
      <c r="L181" s="42">
        <f t="shared" si="72"/>
        <v>0</v>
      </c>
      <c r="M181" s="43">
        <v>0</v>
      </c>
      <c r="O181" s="32" t="s">
        <v>149</v>
      </c>
      <c r="P181" s="42"/>
      <c r="Q181" s="42">
        <f t="shared" si="73"/>
        <v>0</v>
      </c>
      <c r="R181" s="43">
        <v>0</v>
      </c>
      <c r="T181" s="37" t="s">
        <v>144</v>
      </c>
      <c r="U181" s="40"/>
      <c r="V181" s="42">
        <f t="shared" si="74"/>
        <v>0</v>
      </c>
      <c r="W181" s="43">
        <v>0</v>
      </c>
    </row>
    <row r="182" spans="2:23" outlineLevel="2">
      <c r="B182" s="27" t="str">
        <f>'1-CCaaS Customer Requirements'!$B$24</f>
        <v>Conference Rooms</v>
      </c>
      <c r="C182" s="173">
        <f>'1-CCaaS Customer Requirements'!L$24</f>
        <v>0</v>
      </c>
      <c r="E182" s="32" t="s">
        <v>141</v>
      </c>
      <c r="F182" s="42"/>
      <c r="G182" s="42">
        <f t="shared" si="71"/>
        <v>0</v>
      </c>
      <c r="H182" s="43">
        <v>0</v>
      </c>
      <c r="J182" s="32" t="s">
        <v>142</v>
      </c>
      <c r="K182" s="40"/>
      <c r="L182" s="42">
        <f t="shared" si="72"/>
        <v>0</v>
      </c>
      <c r="M182" s="43">
        <v>0</v>
      </c>
      <c r="O182" s="32" t="s">
        <v>143</v>
      </c>
      <c r="P182" s="42"/>
      <c r="Q182" s="42">
        <f t="shared" si="73"/>
        <v>0</v>
      </c>
      <c r="R182" s="43">
        <v>0</v>
      </c>
      <c r="T182" s="37" t="s">
        <v>144</v>
      </c>
      <c r="U182" s="40"/>
      <c r="V182" s="42">
        <f t="shared" si="74"/>
        <v>0</v>
      </c>
      <c r="W182" s="43">
        <v>0</v>
      </c>
    </row>
    <row r="183" spans="2:23" outlineLevel="2">
      <c r="B183" s="27" t="str">
        <f>'1-CCaaS Customer Requirements'!$B$25</f>
        <v>Analog Lines (Fax,Door, Paging, ATA, etc)</v>
      </c>
      <c r="C183" s="173">
        <f>'1-CCaaS Customer Requirements'!L$25</f>
        <v>0</v>
      </c>
      <c r="E183" s="32" t="s">
        <v>141</v>
      </c>
      <c r="F183" s="42"/>
      <c r="G183" s="42">
        <f t="shared" si="71"/>
        <v>0</v>
      </c>
      <c r="H183" s="43">
        <v>0</v>
      </c>
      <c r="J183" s="32" t="s">
        <v>148</v>
      </c>
      <c r="K183" s="42"/>
      <c r="L183" s="42">
        <f t="shared" si="72"/>
        <v>0</v>
      </c>
      <c r="M183" s="43">
        <v>0</v>
      </c>
      <c r="O183" s="32" t="s">
        <v>149</v>
      </c>
      <c r="P183" s="42"/>
      <c r="Q183" s="42">
        <f t="shared" si="73"/>
        <v>0</v>
      </c>
      <c r="R183" s="43">
        <v>0</v>
      </c>
      <c r="T183" s="37" t="s">
        <v>144</v>
      </c>
      <c r="U183" s="42"/>
      <c r="V183" s="42">
        <f t="shared" si="74"/>
        <v>0</v>
      </c>
      <c r="W183" s="43">
        <v>0</v>
      </c>
    </row>
    <row r="184" spans="2:23" outlineLevel="2">
      <c r="B184" s="27" t="str">
        <f>'1-CCaaS Customer Requirements'!$B$26</f>
        <v>Other Seats Types (Hotdesking Seats, Call Center Seats)</v>
      </c>
      <c r="C184" s="173">
        <f>'1-CCaaS Customer Requirements'!L$26</f>
        <v>0</v>
      </c>
      <c r="E184" s="32" t="s">
        <v>150</v>
      </c>
      <c r="F184" s="42"/>
      <c r="G184" s="42">
        <f>$C184*F184</f>
        <v>0</v>
      </c>
      <c r="H184" s="43">
        <v>0</v>
      </c>
      <c r="J184" s="32" t="s">
        <v>142</v>
      </c>
      <c r="K184" s="40"/>
      <c r="L184" s="42">
        <f>$C184*K184</f>
        <v>0</v>
      </c>
      <c r="M184" s="43">
        <v>0</v>
      </c>
      <c r="O184" s="32" t="s">
        <v>143</v>
      </c>
      <c r="P184" s="42"/>
      <c r="Q184" s="42">
        <f>$C184*P184</f>
        <v>0</v>
      </c>
      <c r="R184" s="43">
        <v>0</v>
      </c>
      <c r="T184" s="37" t="s">
        <v>144</v>
      </c>
      <c r="U184" s="40"/>
      <c r="V184" s="42">
        <f>$C184*U184</f>
        <v>0</v>
      </c>
      <c r="W184" s="43">
        <v>0</v>
      </c>
    </row>
    <row r="185" spans="2:23" outlineLevel="2">
      <c r="B185" s="27" t="str">
        <f>'1-CCaaS Customer Requirements'!$B$27</f>
        <v>Toll Free Numbers (needs to be cleaned up)</v>
      </c>
      <c r="C185" s="173">
        <f>'1-CCaaS Customer Requirements'!L$27</f>
        <v>0</v>
      </c>
      <c r="E185" s="32" t="s">
        <v>151</v>
      </c>
      <c r="F185" s="42"/>
      <c r="G185" s="42">
        <f t="shared" ref="G185:G187" si="75">$C185*F185</f>
        <v>0</v>
      </c>
      <c r="H185" s="43">
        <v>0</v>
      </c>
      <c r="J185" s="32" t="s">
        <v>151</v>
      </c>
      <c r="K185" s="42"/>
      <c r="L185" s="42">
        <f t="shared" ref="L185:L187" si="76">$C185*K185</f>
        <v>0</v>
      </c>
      <c r="M185" s="43">
        <v>0</v>
      </c>
      <c r="O185" s="32" t="s">
        <v>151</v>
      </c>
      <c r="P185" s="42"/>
      <c r="Q185" s="42">
        <f t="shared" ref="Q185:Q187" si="77">$C185*P185</f>
        <v>0</v>
      </c>
      <c r="R185" s="43">
        <v>0</v>
      </c>
      <c r="T185" s="32" t="s">
        <v>151</v>
      </c>
      <c r="U185" s="42"/>
      <c r="V185" s="42">
        <f t="shared" ref="V185:V187" si="78">$C185*U185</f>
        <v>0</v>
      </c>
      <c r="W185" s="43">
        <v>0</v>
      </c>
    </row>
    <row r="186" spans="2:23" outlineLevel="2">
      <c r="B186" s="27" t="str">
        <f>'1-CCaaS Customer Requirements'!$B$28</f>
        <v>Auto Attendents/IVR</v>
      </c>
      <c r="C186" s="173">
        <f>'1-CCaaS Customer Requirements'!L$28</f>
        <v>0</v>
      </c>
      <c r="E186" s="32" t="s">
        <v>152</v>
      </c>
      <c r="F186" s="42"/>
      <c r="G186" s="42">
        <f t="shared" si="75"/>
        <v>0</v>
      </c>
      <c r="H186" s="43">
        <v>0</v>
      </c>
      <c r="J186" s="32" t="s">
        <v>152</v>
      </c>
      <c r="K186" s="42"/>
      <c r="L186" s="42">
        <f t="shared" si="76"/>
        <v>0</v>
      </c>
      <c r="M186" s="43">
        <v>0</v>
      </c>
      <c r="O186" s="32" t="s">
        <v>152</v>
      </c>
      <c r="P186" s="42"/>
      <c r="Q186" s="42">
        <f t="shared" si="77"/>
        <v>0</v>
      </c>
      <c r="R186" s="43">
        <v>0</v>
      </c>
      <c r="T186" s="32" t="s">
        <v>152</v>
      </c>
      <c r="U186" s="42"/>
      <c r="V186" s="42">
        <f t="shared" si="78"/>
        <v>0</v>
      </c>
      <c r="W186" s="43">
        <v>0</v>
      </c>
    </row>
    <row r="187" spans="2:23" outlineLevel="2">
      <c r="B187" s="27" t="str">
        <f>'1-CCaaS Customer Requirements'!$B$29</f>
        <v>Hunt Groups</v>
      </c>
      <c r="C187" s="173">
        <f>'1-CCaaS Customer Requirements'!L$29</f>
        <v>0</v>
      </c>
      <c r="E187" s="32" t="s">
        <v>152</v>
      </c>
      <c r="F187" s="42"/>
      <c r="G187" s="42">
        <f t="shared" si="75"/>
        <v>0</v>
      </c>
      <c r="H187" s="43">
        <v>0</v>
      </c>
      <c r="J187" s="32" t="s">
        <v>152</v>
      </c>
      <c r="K187" s="42"/>
      <c r="L187" s="42">
        <f t="shared" si="76"/>
        <v>0</v>
      </c>
      <c r="M187" s="43">
        <v>0</v>
      </c>
      <c r="O187" s="32" t="s">
        <v>152</v>
      </c>
      <c r="P187" s="42"/>
      <c r="Q187" s="42">
        <f t="shared" si="77"/>
        <v>0</v>
      </c>
      <c r="R187" s="43">
        <v>0</v>
      </c>
      <c r="T187" s="32" t="s">
        <v>152</v>
      </c>
      <c r="U187" s="42"/>
      <c r="V187" s="42">
        <f t="shared" si="78"/>
        <v>0</v>
      </c>
      <c r="W187" s="43">
        <v>0</v>
      </c>
    </row>
    <row r="188" spans="2:23" ht="14.4" outlineLevel="2" thickBot="1">
      <c r="B188" s="27" t="str">
        <f>'1-CCaaS Customer Requirements'!$B$30</f>
        <v>( Physical Phones)</v>
      </c>
      <c r="C188" s="173">
        <f>'1-CCaaS Customer Requirements'!L$30</f>
        <v>0</v>
      </c>
      <c r="E188" s="32"/>
      <c r="F188" s="42"/>
      <c r="G188" s="42"/>
      <c r="H188" s="43"/>
      <c r="J188" s="32"/>
      <c r="K188" s="42"/>
      <c r="L188" s="42"/>
      <c r="M188" s="43"/>
      <c r="O188" s="32"/>
      <c r="P188" s="42"/>
      <c r="Q188" s="42"/>
      <c r="R188" s="43"/>
      <c r="T188" s="32"/>
      <c r="U188" s="42"/>
      <c r="V188" s="42"/>
      <c r="W188" s="43"/>
    </row>
    <row r="189" spans="2:23" ht="14.4" outlineLevel="2" thickBot="1">
      <c r="B189" s="45" t="s">
        <v>92</v>
      </c>
      <c r="C189" s="46">
        <f>C184+C183+C182+C181+C180+C178</f>
        <v>0</v>
      </c>
      <c r="E189" s="83" t="s">
        <v>93</v>
      </c>
      <c r="F189" s="84"/>
      <c r="G189" s="84">
        <f>SUM(G178:G188)</f>
        <v>0</v>
      </c>
      <c r="H189" s="85">
        <f>SUM(H178:H188)</f>
        <v>0</v>
      </c>
      <c r="J189" s="83" t="s">
        <v>93</v>
      </c>
      <c r="K189" s="84"/>
      <c r="L189" s="84">
        <f>SUM(L178:L188)</f>
        <v>0</v>
      </c>
      <c r="M189" s="85">
        <f>SUM(M178:M188)</f>
        <v>0</v>
      </c>
      <c r="O189" s="83" t="s">
        <v>93</v>
      </c>
      <c r="P189" s="84"/>
      <c r="Q189" s="84">
        <f>SUM(Q178:Q188)</f>
        <v>0</v>
      </c>
      <c r="R189" s="85">
        <f>SUM(R178:R188)</f>
        <v>0</v>
      </c>
      <c r="T189" s="83" t="s">
        <v>93</v>
      </c>
      <c r="U189" s="84"/>
      <c r="V189" s="84">
        <f>SUM(V178:V188)</f>
        <v>0</v>
      </c>
      <c r="W189" s="85">
        <f>SUM(W178:W188)</f>
        <v>0</v>
      </c>
    </row>
    <row r="190" spans="2:23" ht="14.4" outlineLevel="2" thickBot="1">
      <c r="B190" s="12"/>
      <c r="C190" s="13"/>
      <c r="E190" s="13"/>
      <c r="F190" s="31"/>
      <c r="G190" s="31"/>
      <c r="H190" s="31"/>
      <c r="J190" s="13"/>
      <c r="K190" s="31"/>
      <c r="L190" s="31"/>
      <c r="M190" s="31"/>
      <c r="O190" s="13"/>
      <c r="P190" s="31"/>
      <c r="Q190" s="31"/>
      <c r="R190" s="31"/>
      <c r="T190" s="13"/>
      <c r="U190" s="31"/>
      <c r="V190" s="31"/>
      <c r="W190" s="31"/>
    </row>
    <row r="191" spans="2:23" outlineLevel="2">
      <c r="B191" s="88"/>
      <c r="F191" s="28"/>
      <c r="K191" s="28"/>
      <c r="P191" s="28"/>
      <c r="U191" s="28"/>
    </row>
    <row r="192" spans="2:23" ht="14.4" outlineLevel="1" thickBot="1">
      <c r="B192" s="88"/>
      <c r="F192" s="28"/>
      <c r="K192" s="28"/>
      <c r="P192" s="28"/>
      <c r="U192" s="28"/>
    </row>
    <row r="193" spans="2:23" ht="14.4" thickBot="1">
      <c r="B193" s="48" t="s">
        <v>92</v>
      </c>
      <c r="C193" s="87">
        <f>SUM(C63,C77,C91,C105,C119,C133,C147,C161,C175,C189)</f>
        <v>229</v>
      </c>
      <c r="E193" s="83" t="s">
        <v>153</v>
      </c>
      <c r="F193" s="84"/>
      <c r="G193" s="84">
        <f>SUM(G63,G77,G91,G105,G119,G133,G147,G161,G175,G189)</f>
        <v>0</v>
      </c>
      <c r="H193" s="84">
        <f>SUM(H63,H77,H91,H105,H119,H133,H147,H161,H175,H189)</f>
        <v>0</v>
      </c>
      <c r="J193" s="83" t="s">
        <v>153</v>
      </c>
      <c r="K193" s="84"/>
      <c r="L193" s="84">
        <f>SUM(L63,L77,L91,L105,L119,L133,L147,L161,L175,L189)</f>
        <v>0</v>
      </c>
      <c r="M193" s="85">
        <f>SUM(M63,M77,M91,M105,M119,M133,M147,M161,M175,M189)</f>
        <v>0</v>
      </c>
      <c r="O193" s="83" t="s">
        <v>153</v>
      </c>
      <c r="P193" s="84"/>
      <c r="Q193" s="84">
        <f>SUM(Q63,Q77,Q91,Q105,Q119,Q133,Q147,Q161,Q175,Q189)</f>
        <v>0</v>
      </c>
      <c r="R193" s="85">
        <f>SUM(R63,R77,R91,R105,R119,R133,R147,R161,R175,R189)</f>
        <v>0</v>
      </c>
      <c r="T193" s="83" t="s">
        <v>153</v>
      </c>
      <c r="U193" s="84"/>
      <c r="V193" s="84">
        <f>SUM(V63,V77,V91,V105,V119,V133,V147,V161,V175,V189)</f>
        <v>0</v>
      </c>
      <c r="W193" s="85">
        <f>SUM(W63,W77,W91,W105,W119,W133,W147,W161,W175,W189)</f>
        <v>0</v>
      </c>
    </row>
    <row r="194" spans="2:23" ht="14.4" thickBot="1">
      <c r="B194" s="105" t="s">
        <v>27</v>
      </c>
      <c r="C194" s="39" t="s">
        <v>28</v>
      </c>
      <c r="E194" s="58" t="s">
        <v>27</v>
      </c>
      <c r="F194" s="59" t="s">
        <v>94</v>
      </c>
      <c r="G194" s="59" t="s">
        <v>90</v>
      </c>
      <c r="H194" s="60" t="s">
        <v>91</v>
      </c>
      <c r="J194" s="80" t="s">
        <v>27</v>
      </c>
      <c r="K194" s="81" t="s">
        <v>94</v>
      </c>
      <c r="L194" s="81" t="s">
        <v>90</v>
      </c>
      <c r="M194" s="82" t="s">
        <v>91</v>
      </c>
      <c r="O194" s="67" t="s">
        <v>27</v>
      </c>
      <c r="P194" s="68" t="s">
        <v>94</v>
      </c>
      <c r="Q194" s="68" t="s">
        <v>90</v>
      </c>
      <c r="R194" s="69" t="s">
        <v>91</v>
      </c>
      <c r="T194" s="73" t="s">
        <v>27</v>
      </c>
      <c r="U194" s="74" t="s">
        <v>94</v>
      </c>
      <c r="V194" s="74" t="s">
        <v>90</v>
      </c>
      <c r="W194" s="75" t="s">
        <v>91</v>
      </c>
    </row>
    <row r="195" spans="2:23">
      <c r="B195" s="26" t="s">
        <v>29</v>
      </c>
      <c r="C195" s="87">
        <f>'1-CCaaS Customer Requirements'!C33</f>
        <v>0</v>
      </c>
      <c r="E195" s="37" t="s">
        <v>95</v>
      </c>
      <c r="F195" s="55">
        <v>0</v>
      </c>
      <c r="G195" s="56">
        <f>$C195*F195</f>
        <v>0</v>
      </c>
      <c r="H195" s="57">
        <v>0</v>
      </c>
      <c r="J195" s="37" t="s">
        <v>95</v>
      </c>
      <c r="K195" s="55">
        <v>0</v>
      </c>
      <c r="L195" s="56">
        <f>$C195*K195</f>
        <v>0</v>
      </c>
      <c r="M195" s="57">
        <v>0</v>
      </c>
      <c r="O195" s="37" t="s">
        <v>95</v>
      </c>
      <c r="P195" s="55">
        <v>0</v>
      </c>
      <c r="Q195" s="56">
        <f>$C195*P195</f>
        <v>0</v>
      </c>
      <c r="R195" s="57">
        <v>0</v>
      </c>
      <c r="T195" s="37" t="s">
        <v>95</v>
      </c>
      <c r="U195" s="55">
        <v>0</v>
      </c>
      <c r="V195" s="56">
        <f>$C195*U195</f>
        <v>0</v>
      </c>
      <c r="W195" s="57">
        <v>0</v>
      </c>
    </row>
    <row r="196" spans="2:23" ht="14.4" thickBot="1">
      <c r="B196" s="27" t="s">
        <v>30</v>
      </c>
      <c r="C196" s="173">
        <f>'1-CCaaS Customer Requirements'!C34</f>
        <v>0</v>
      </c>
      <c r="E196" s="51" t="s">
        <v>96</v>
      </c>
      <c r="F196" s="52">
        <v>0.02</v>
      </c>
      <c r="G196" s="53">
        <f t="shared" ref="G196" si="79">$C196*F196</f>
        <v>0</v>
      </c>
      <c r="H196" s="54">
        <v>0</v>
      </c>
      <c r="J196" s="32" t="s">
        <v>96</v>
      </c>
      <c r="K196" s="36">
        <v>1.95E-2</v>
      </c>
      <c r="L196" s="33">
        <f t="shared" ref="L196" si="80">$C196*K196</f>
        <v>0</v>
      </c>
      <c r="M196" s="34">
        <v>0</v>
      </c>
      <c r="O196" s="51" t="s">
        <v>96</v>
      </c>
      <c r="P196" s="52">
        <v>0.02</v>
      </c>
      <c r="Q196" s="53">
        <f t="shared" ref="Q196" si="81">$C196*P196</f>
        <v>0</v>
      </c>
      <c r="R196" s="54">
        <v>0</v>
      </c>
      <c r="T196" s="51" t="s">
        <v>96</v>
      </c>
      <c r="U196" s="52">
        <v>0.02</v>
      </c>
      <c r="V196" s="53">
        <f t="shared" ref="V196" si="82">$C196*U196</f>
        <v>0</v>
      </c>
      <c r="W196" s="54">
        <v>0</v>
      </c>
    </row>
    <row r="197" spans="2:23" s="8" customFormat="1" thickBot="1">
      <c r="B197" s="105" t="s">
        <v>97</v>
      </c>
      <c r="C197" s="39" t="s">
        <v>98</v>
      </c>
      <c r="E197" s="58" t="s">
        <v>97</v>
      </c>
      <c r="F197" s="59" t="s">
        <v>94</v>
      </c>
      <c r="G197" s="59" t="s">
        <v>90</v>
      </c>
      <c r="H197" s="60" t="s">
        <v>91</v>
      </c>
      <c r="J197" s="80" t="s">
        <v>97</v>
      </c>
      <c r="K197" s="81"/>
      <c r="L197" s="81"/>
      <c r="M197" s="82"/>
      <c r="O197" s="67" t="s">
        <v>97</v>
      </c>
      <c r="P197" s="68"/>
      <c r="Q197" s="68"/>
      <c r="R197" s="69"/>
      <c r="T197" s="73" t="s">
        <v>97</v>
      </c>
      <c r="U197" s="74"/>
      <c r="V197" s="74"/>
      <c r="W197" s="75"/>
    </row>
    <row r="198" spans="2:23">
      <c r="B198" s="26" t="s">
        <v>99</v>
      </c>
      <c r="C198" s="173">
        <f>C193</f>
        <v>229</v>
      </c>
      <c r="E198" s="37" t="s">
        <v>100</v>
      </c>
      <c r="F198" s="56">
        <v>1</v>
      </c>
      <c r="G198" s="56">
        <f>$C193*F198</f>
        <v>229</v>
      </c>
      <c r="H198" s="57">
        <v>0</v>
      </c>
      <c r="J198" s="37" t="s">
        <v>100</v>
      </c>
      <c r="K198" s="56">
        <v>1</v>
      </c>
      <c r="L198" s="56">
        <f>$C193*K198</f>
        <v>229</v>
      </c>
      <c r="M198" s="57">
        <v>0</v>
      </c>
      <c r="O198" s="37" t="s">
        <v>100</v>
      </c>
      <c r="P198" s="56">
        <v>0</v>
      </c>
      <c r="Q198" s="56">
        <f>$C193*P198</f>
        <v>0</v>
      </c>
      <c r="R198" s="57">
        <v>0</v>
      </c>
      <c r="T198" s="37" t="s">
        <v>100</v>
      </c>
      <c r="U198" s="56">
        <v>0.99</v>
      </c>
      <c r="V198" s="56">
        <f>$C193*U198</f>
        <v>226.71</v>
      </c>
      <c r="W198" s="57">
        <v>0</v>
      </c>
    </row>
    <row r="199" spans="2:23" ht="14.4" thickBot="1">
      <c r="B199" s="27" t="s">
        <v>101</v>
      </c>
      <c r="C199" s="173">
        <f>C193</f>
        <v>229</v>
      </c>
      <c r="E199" s="51" t="s">
        <v>100</v>
      </c>
      <c r="F199" s="53">
        <v>1.5</v>
      </c>
      <c r="G199" s="53">
        <f t="shared" ref="G199" si="83">$C199*F199</f>
        <v>343.5</v>
      </c>
      <c r="H199" s="54">
        <v>0</v>
      </c>
      <c r="J199" s="51" t="s">
        <v>100</v>
      </c>
      <c r="K199" s="53">
        <v>3.5</v>
      </c>
      <c r="L199" s="53">
        <f t="shared" ref="L199" si="84">$C199*K199</f>
        <v>801.5</v>
      </c>
      <c r="M199" s="54">
        <v>0</v>
      </c>
      <c r="O199" s="51" t="s">
        <v>100</v>
      </c>
      <c r="P199" s="53">
        <v>0</v>
      </c>
      <c r="Q199" s="53">
        <f t="shared" ref="Q199" si="85">$C199*P199</f>
        <v>0</v>
      </c>
      <c r="R199" s="54">
        <v>0</v>
      </c>
      <c r="T199" s="51" t="s">
        <v>100</v>
      </c>
      <c r="U199" s="53">
        <v>3.5</v>
      </c>
      <c r="V199" s="53">
        <f t="shared" ref="V199" si="86">$C199*U199</f>
        <v>801.5</v>
      </c>
      <c r="W199" s="54">
        <v>0</v>
      </c>
    </row>
    <row r="200" spans="2:23" s="8" customFormat="1" thickBot="1">
      <c r="B200" s="105" t="s">
        <v>176</v>
      </c>
      <c r="C200" s="39" t="s">
        <v>98</v>
      </c>
      <c r="E200" s="366" t="s">
        <v>176</v>
      </c>
      <c r="F200" s="367"/>
      <c r="G200" s="368"/>
      <c r="H200" s="60" t="s">
        <v>91</v>
      </c>
      <c r="J200" s="80" t="s">
        <v>175</v>
      </c>
      <c r="K200" s="81"/>
      <c r="L200" s="81"/>
      <c r="M200" s="82"/>
      <c r="O200" s="67" t="s">
        <v>175</v>
      </c>
      <c r="P200" s="68"/>
      <c r="Q200" s="68"/>
      <c r="R200" s="69"/>
      <c r="T200" s="73" t="s">
        <v>175</v>
      </c>
      <c r="U200" s="74"/>
      <c r="V200" s="74"/>
      <c r="W200" s="75"/>
    </row>
    <row r="201" spans="2:23">
      <c r="B201" s="26" t="s">
        <v>173</v>
      </c>
      <c r="C201" s="173">
        <v>1</v>
      </c>
      <c r="E201" s="294" t="s">
        <v>173</v>
      </c>
      <c r="F201" s="295"/>
      <c r="G201" s="202"/>
      <c r="H201" s="57"/>
      <c r="J201" s="294" t="s">
        <v>173</v>
      </c>
      <c r="K201" s="295"/>
      <c r="L201" s="202"/>
      <c r="M201" s="57"/>
      <c r="O201" s="294" t="s">
        <v>173</v>
      </c>
      <c r="P201" s="295"/>
      <c r="Q201" s="202"/>
      <c r="R201" s="57"/>
      <c r="T201" s="294" t="s">
        <v>173</v>
      </c>
      <c r="U201" s="295"/>
      <c r="V201" s="206"/>
      <c r="W201" s="207"/>
    </row>
    <row r="202" spans="2:23" ht="14.4" thickBot="1">
      <c r="B202" s="91" t="s">
        <v>174</v>
      </c>
      <c r="C202" s="174">
        <v>1</v>
      </c>
      <c r="E202" s="292" t="s">
        <v>174</v>
      </c>
      <c r="F202" s="293"/>
      <c r="G202" s="203"/>
      <c r="H202" s="54"/>
      <c r="J202" s="292" t="s">
        <v>174</v>
      </c>
      <c r="K202" s="293"/>
      <c r="L202" s="203"/>
      <c r="M202" s="54"/>
      <c r="O202" s="292" t="s">
        <v>174</v>
      </c>
      <c r="P202" s="293"/>
      <c r="Q202" s="203"/>
      <c r="R202" s="54"/>
      <c r="T202" s="292" t="s">
        <v>174</v>
      </c>
      <c r="U202" s="293"/>
      <c r="V202" s="208"/>
      <c r="W202" s="209"/>
    </row>
    <row r="203" spans="2:23" ht="14.4" thickBot="1">
      <c r="B203" s="100"/>
      <c r="C203" s="101"/>
      <c r="E203" s="106" t="s">
        <v>177</v>
      </c>
      <c r="F203" s="107"/>
      <c r="G203" s="107">
        <f>SUM(G193:G199)</f>
        <v>572.5</v>
      </c>
      <c r="H203" s="108">
        <f>SUM(H193:H202)</f>
        <v>0</v>
      </c>
      <c r="J203" s="109" t="s">
        <v>102</v>
      </c>
      <c r="K203" s="110"/>
      <c r="L203" s="110">
        <f>SUM(L193:L199)</f>
        <v>1030.5</v>
      </c>
      <c r="M203" s="111">
        <f>SUM(M193:M202)</f>
        <v>0</v>
      </c>
      <c r="O203" s="112" t="s">
        <v>102</v>
      </c>
      <c r="P203" s="113"/>
      <c r="Q203" s="113">
        <f>SUM(Q193:Q199)</f>
        <v>0</v>
      </c>
      <c r="R203" s="114">
        <f>SUM(R193:R202)</f>
        <v>0</v>
      </c>
      <c r="T203" s="115" t="s">
        <v>102</v>
      </c>
      <c r="U203" s="116"/>
      <c r="V203" s="116">
        <f>SUM(V193:V199)</f>
        <v>1028.21</v>
      </c>
      <c r="W203" s="117">
        <f>SUM(W193:W202)</f>
        <v>0</v>
      </c>
    </row>
    <row r="204" spans="2:23" ht="14.4" thickBot="1">
      <c r="E204" s="357"/>
      <c r="F204" s="358"/>
      <c r="G204" s="358"/>
      <c r="H204" s="359"/>
      <c r="J204" s="360"/>
      <c r="K204" s="361"/>
      <c r="L204" s="361"/>
      <c r="M204" s="362"/>
      <c r="O204" s="357"/>
      <c r="P204" s="358"/>
      <c r="Q204" s="358"/>
      <c r="R204" s="359"/>
      <c r="T204" s="357"/>
      <c r="U204" s="358"/>
      <c r="V204" s="358"/>
      <c r="W204" s="359"/>
    </row>
    <row r="205" spans="2:23" ht="100.05" customHeight="1" thickBot="1">
      <c r="E205" s="346" t="s">
        <v>154</v>
      </c>
      <c r="F205" s="347"/>
      <c r="G205" s="347"/>
      <c r="H205" s="348"/>
      <c r="J205" s="346" t="s">
        <v>154</v>
      </c>
      <c r="K205" s="347"/>
      <c r="L205" s="347"/>
      <c r="M205" s="348"/>
      <c r="O205" s="346" t="s">
        <v>154</v>
      </c>
      <c r="P205" s="347"/>
      <c r="Q205" s="347"/>
      <c r="R205" s="348"/>
      <c r="T205" s="346" t="s">
        <v>154</v>
      </c>
      <c r="U205" s="347"/>
      <c r="V205" s="347"/>
      <c r="W205" s="348"/>
    </row>
  </sheetData>
  <dataConsolidate topLabels="1"/>
  <mergeCells count="233">
    <mergeCell ref="E200:G200"/>
    <mergeCell ref="E201:F201"/>
    <mergeCell ref="E202:F202"/>
    <mergeCell ref="E18:H18"/>
    <mergeCell ref="O26:R26"/>
    <mergeCell ref="T16:W16"/>
    <mergeCell ref="T17:W17"/>
    <mergeCell ref="T18:W18"/>
    <mergeCell ref="T19:W19"/>
    <mergeCell ref="T20:W20"/>
    <mergeCell ref="T21:W21"/>
    <mergeCell ref="T22:W22"/>
    <mergeCell ref="T23:W23"/>
    <mergeCell ref="T24:W24"/>
    <mergeCell ref="T25:W25"/>
    <mergeCell ref="T26:W26"/>
    <mergeCell ref="O21:R21"/>
    <mergeCell ref="O22:R22"/>
    <mergeCell ref="O23:R23"/>
    <mergeCell ref="O24:R24"/>
    <mergeCell ref="O25:R25"/>
    <mergeCell ref="O16:R16"/>
    <mergeCell ref="O17:R17"/>
    <mergeCell ref="O18:R18"/>
    <mergeCell ref="B25:C25"/>
    <mergeCell ref="E25:H25"/>
    <mergeCell ref="B26:C26"/>
    <mergeCell ref="E26:H26"/>
    <mergeCell ref="J16:M16"/>
    <mergeCell ref="J17:M17"/>
    <mergeCell ref="J18:M18"/>
    <mergeCell ref="J19:M19"/>
    <mergeCell ref="J20:M20"/>
    <mergeCell ref="J21:M21"/>
    <mergeCell ref="J22:M22"/>
    <mergeCell ref="J23:M23"/>
    <mergeCell ref="J24:M24"/>
    <mergeCell ref="J25:M25"/>
    <mergeCell ref="J26:M26"/>
    <mergeCell ref="B22:C22"/>
    <mergeCell ref="E22:H22"/>
    <mergeCell ref="B23:C23"/>
    <mergeCell ref="E23:H23"/>
    <mergeCell ref="B24:C24"/>
    <mergeCell ref="E24:H24"/>
    <mergeCell ref="B19:C19"/>
    <mergeCell ref="E17:H17"/>
    <mergeCell ref="B18:C18"/>
    <mergeCell ref="B2:W2"/>
    <mergeCell ref="J205:M205"/>
    <mergeCell ref="O204:R204"/>
    <mergeCell ref="O205:R205"/>
    <mergeCell ref="T204:W204"/>
    <mergeCell ref="T205:W205"/>
    <mergeCell ref="B14:C14"/>
    <mergeCell ref="B13:C13"/>
    <mergeCell ref="B12:C12"/>
    <mergeCell ref="B11:C11"/>
    <mergeCell ref="B10:C10"/>
    <mergeCell ref="B9:C9"/>
    <mergeCell ref="B8:C8"/>
    <mergeCell ref="B7:C7"/>
    <mergeCell ref="J204:M204"/>
    <mergeCell ref="E204:H204"/>
    <mergeCell ref="J14:M14"/>
    <mergeCell ref="E13:H13"/>
    <mergeCell ref="E14:H14"/>
    <mergeCell ref="E9:H9"/>
    <mergeCell ref="E10:H10"/>
    <mergeCell ref="E11:H11"/>
    <mergeCell ref="O19:R19"/>
    <mergeCell ref="O20:R20"/>
    <mergeCell ref="E205:H205"/>
    <mergeCell ref="B4:C4"/>
    <mergeCell ref="B5:C5"/>
    <mergeCell ref="B6:C6"/>
    <mergeCell ref="O10:R10"/>
    <mergeCell ref="O11:R11"/>
    <mergeCell ref="O12:R12"/>
    <mergeCell ref="O14:R14"/>
    <mergeCell ref="O13:R13"/>
    <mergeCell ref="O4:R4"/>
    <mergeCell ref="O5:R5"/>
    <mergeCell ref="O6:R6"/>
    <mergeCell ref="O7:R7"/>
    <mergeCell ref="O8:R8"/>
    <mergeCell ref="O9:R9"/>
    <mergeCell ref="J4:M4"/>
    <mergeCell ref="E20:H20"/>
    <mergeCell ref="B21:C21"/>
    <mergeCell ref="E21:H21"/>
    <mergeCell ref="B16:C16"/>
    <mergeCell ref="E16:H16"/>
    <mergeCell ref="B17:C17"/>
    <mergeCell ref="E19:H19"/>
    <mergeCell ref="B20:C20"/>
    <mergeCell ref="T13:W13"/>
    <mergeCell ref="T14:W14"/>
    <mergeCell ref="J5:M5"/>
    <mergeCell ref="J6:M6"/>
    <mergeCell ref="J7:M7"/>
    <mergeCell ref="J8:M8"/>
    <mergeCell ref="E12:H12"/>
    <mergeCell ref="T10:W10"/>
    <mergeCell ref="T11:W11"/>
    <mergeCell ref="T12:W12"/>
    <mergeCell ref="J11:M11"/>
    <mergeCell ref="J12:M12"/>
    <mergeCell ref="J13:M13"/>
    <mergeCell ref="J9:M9"/>
    <mergeCell ref="J10:M10"/>
    <mergeCell ref="E4:H4"/>
    <mergeCell ref="E5:H5"/>
    <mergeCell ref="E6:H6"/>
    <mergeCell ref="E7:H7"/>
    <mergeCell ref="E8:H8"/>
    <mergeCell ref="T6:W6"/>
    <mergeCell ref="T5:W5"/>
    <mergeCell ref="T4:W4"/>
    <mergeCell ref="T9:W9"/>
    <mergeCell ref="T8:W8"/>
    <mergeCell ref="T7:W7"/>
    <mergeCell ref="E47:H47"/>
    <mergeCell ref="E48:H48"/>
    <mergeCell ref="E49:H49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E37:H37"/>
    <mergeCell ref="E38:H38"/>
    <mergeCell ref="E40:H40"/>
    <mergeCell ref="E41:H41"/>
    <mergeCell ref="E42:H42"/>
    <mergeCell ref="E43:H43"/>
    <mergeCell ref="E44:H44"/>
    <mergeCell ref="E45:H45"/>
    <mergeCell ref="E46:H46"/>
    <mergeCell ref="E28:H28"/>
    <mergeCell ref="E29:H29"/>
    <mergeCell ref="E30:H30"/>
    <mergeCell ref="E31:H31"/>
    <mergeCell ref="E32:H32"/>
    <mergeCell ref="E33:H33"/>
    <mergeCell ref="E34:H34"/>
    <mergeCell ref="E35:H35"/>
    <mergeCell ref="E36:H36"/>
    <mergeCell ref="J40:M40"/>
    <mergeCell ref="J41:M41"/>
    <mergeCell ref="J42:M42"/>
    <mergeCell ref="J43:M43"/>
    <mergeCell ref="J44:M44"/>
    <mergeCell ref="J45:M45"/>
    <mergeCell ref="J46:M46"/>
    <mergeCell ref="J47:M47"/>
    <mergeCell ref="J28:M28"/>
    <mergeCell ref="J29:M29"/>
    <mergeCell ref="J30:M30"/>
    <mergeCell ref="J31:M31"/>
    <mergeCell ref="J32:M32"/>
    <mergeCell ref="J33:M33"/>
    <mergeCell ref="J34:M34"/>
    <mergeCell ref="J35:M35"/>
    <mergeCell ref="J36:M36"/>
    <mergeCell ref="J38:M38"/>
    <mergeCell ref="O41:R41"/>
    <mergeCell ref="O42:R42"/>
    <mergeCell ref="O43:R43"/>
    <mergeCell ref="O44:R44"/>
    <mergeCell ref="O45:R45"/>
    <mergeCell ref="O46:R46"/>
    <mergeCell ref="O47:R47"/>
    <mergeCell ref="O48:R48"/>
    <mergeCell ref="O49:R49"/>
    <mergeCell ref="O28:R28"/>
    <mergeCell ref="O29:R29"/>
    <mergeCell ref="O30:R30"/>
    <mergeCell ref="O31:R31"/>
    <mergeCell ref="O32:R32"/>
    <mergeCell ref="O33:R33"/>
    <mergeCell ref="O34:R34"/>
    <mergeCell ref="O35:R35"/>
    <mergeCell ref="O36:R36"/>
    <mergeCell ref="T28:W28"/>
    <mergeCell ref="T29:W29"/>
    <mergeCell ref="T30:W30"/>
    <mergeCell ref="T31:W31"/>
    <mergeCell ref="T32:W32"/>
    <mergeCell ref="T33:W33"/>
    <mergeCell ref="T34:W34"/>
    <mergeCell ref="T35:W35"/>
    <mergeCell ref="T36:W36"/>
    <mergeCell ref="J201:K201"/>
    <mergeCell ref="J202:K202"/>
    <mergeCell ref="O201:P201"/>
    <mergeCell ref="O202:P202"/>
    <mergeCell ref="T201:U201"/>
    <mergeCell ref="T202:U202"/>
    <mergeCell ref="T37:W37"/>
    <mergeCell ref="T38:W38"/>
    <mergeCell ref="J37:M37"/>
    <mergeCell ref="T40:W40"/>
    <mergeCell ref="T41:W41"/>
    <mergeCell ref="T42:W42"/>
    <mergeCell ref="T43:W43"/>
    <mergeCell ref="T44:W44"/>
    <mergeCell ref="T45:W45"/>
    <mergeCell ref="T46:W46"/>
    <mergeCell ref="T47:W47"/>
    <mergeCell ref="T48:W48"/>
    <mergeCell ref="T49:W49"/>
    <mergeCell ref="J48:M48"/>
    <mergeCell ref="J49:M49"/>
    <mergeCell ref="O37:R37"/>
    <mergeCell ref="O38:R38"/>
    <mergeCell ref="O40:R40"/>
  </mergeCells>
  <conditionalFormatting sqref="B5:B14">
    <cfRule type="expression" dxfId="55" priority="1961">
      <formula>MOD(ROW(),2)=0</formula>
    </cfRule>
  </conditionalFormatting>
  <conditionalFormatting sqref="B17:B26">
    <cfRule type="expression" dxfId="54" priority="78">
      <formula>MOD(ROW(),2)=0</formula>
    </cfRule>
  </conditionalFormatting>
  <conditionalFormatting sqref="B29:B38">
    <cfRule type="expression" dxfId="53" priority="48">
      <formula>MOD(ROW(),2)=0</formula>
    </cfRule>
  </conditionalFormatting>
  <conditionalFormatting sqref="B41:B49">
    <cfRule type="expression" dxfId="52" priority="46">
      <formula>MOD(ROW(),2)=0</formula>
    </cfRule>
  </conditionalFormatting>
  <conditionalFormatting sqref="E5:E14">
    <cfRule type="expression" dxfId="51" priority="1671">
      <formula>MOD(ROW(),2)=0</formula>
    </cfRule>
  </conditionalFormatting>
  <conditionalFormatting sqref="E17:E26">
    <cfRule type="expression" dxfId="50" priority="5">
      <formula>MOD(ROW(),2)=0</formula>
    </cfRule>
  </conditionalFormatting>
  <conditionalFormatting sqref="E29:E38">
    <cfRule type="expression" dxfId="49" priority="44">
      <formula>MOD(ROW(),2)=0</formula>
    </cfRule>
  </conditionalFormatting>
  <conditionalFormatting sqref="E41:E49">
    <cfRule type="expression" dxfId="48" priority="42">
      <formula>MOD(ROW(),2)=0</formula>
    </cfRule>
  </conditionalFormatting>
  <conditionalFormatting sqref="J5:J14">
    <cfRule type="expression" dxfId="47" priority="1694">
      <formula>MOD(ROW(),2)=0</formula>
    </cfRule>
  </conditionalFormatting>
  <conditionalFormatting sqref="J17:J26">
    <cfRule type="expression" dxfId="46" priority="69">
      <formula>MOD(ROW(),2)=0</formula>
    </cfRule>
  </conditionalFormatting>
  <conditionalFormatting sqref="J29:J38">
    <cfRule type="expression" dxfId="45" priority="1">
      <formula>MOD(ROW(),2)=0</formula>
    </cfRule>
  </conditionalFormatting>
  <conditionalFormatting sqref="J41:J49">
    <cfRule type="expression" dxfId="44" priority="13">
      <formula>MOD(ROW(),2)=0</formula>
    </cfRule>
  </conditionalFormatting>
  <conditionalFormatting sqref="O5:O14">
    <cfRule type="expression" dxfId="43" priority="1717">
      <formula>MOD(ROW(),2)=0</formula>
    </cfRule>
  </conditionalFormatting>
  <conditionalFormatting sqref="O17:O26">
    <cfRule type="expression" dxfId="42" priority="67">
      <formula>MOD(ROW(),2)=0</formula>
    </cfRule>
  </conditionalFormatting>
  <conditionalFormatting sqref="O29:O38">
    <cfRule type="expression" dxfId="41" priority="3">
      <formula>MOD(ROW(),2)=0</formula>
    </cfRule>
  </conditionalFormatting>
  <conditionalFormatting sqref="O41:O49">
    <cfRule type="expression" dxfId="40" priority="11">
      <formula>MOD(ROW(),2)=0</formula>
    </cfRule>
  </conditionalFormatting>
  <conditionalFormatting sqref="T5:T14">
    <cfRule type="expression" dxfId="39" priority="257">
      <formula>MOD(ROW(),2)=0</formula>
    </cfRule>
  </conditionalFormatting>
  <conditionalFormatting sqref="T17:T26">
    <cfRule type="expression" dxfId="38" priority="6">
      <formula>MOD(ROW(),2)=0</formula>
    </cfRule>
  </conditionalFormatting>
  <conditionalFormatting sqref="T29:T38">
    <cfRule type="expression" dxfId="37" priority="2">
      <formula>MOD(ROW(),2)=0</formula>
    </cfRule>
  </conditionalFormatting>
  <conditionalFormatting sqref="T41:T49">
    <cfRule type="expression" dxfId="36" priority="9">
      <formula>MOD(ROW(),2)=0</formula>
    </cfRule>
  </conditionalFormatting>
  <pageMargins left="0.7" right="0.7" top="0.75" bottom="0.75" header="0.3" footer="0.3"/>
  <pageSetup orientation="portrait" r:id="rId1"/>
  <ignoredErrors>
    <ignoredError sqref="G52:G61 C52:C62 C80:C90 C94:C104 C66:C76 Q52:Q61 L52:L61 V52:V61 G77:W79 G194:W196 G66:I76 N76:W76 G91:W93 G80:I90 N90:W90 G94:I104 N104:W104 L66:L75 L80:L89 L94:L103 G190:W190 G105:W105 I203:K203 N203:P203 S203:U203 B17:C26 C108:C118 C122:C160 C164:C174 C178:C188 C193:C199 G118:W121 G188:W188 G178:J187 L178:O187 Q178:T187 V178:W187 G174:W176 G164:J173 L164:O173 Q164:T173 V164:W173 G160:W163 G150:J159 L150:O159 Q150:T159 V150:W159 G146:W149 G136:J145 L136:O145 Q136:T145 V136:W145 G132:W135 G122:J131 L122:O131 Q122:T131 V122:W131 G108:J117 L108:O117 Q108:T117 V108:W117 N66:O75 Q66:T75 N80:O89 Q80:T89 N94:O103 Q94:T103 G199:J199 L199:W199 G198:W198 I197:W197 H177:W177 B80:B188 B66:B76 B52:B62 B41:C49 B29:C38 V66:W75 V80:W89 V94:W103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0D30B-FE9B-447E-BCC8-8B59733D69C6}">
  <sheetPr>
    <tabColor theme="8" tint="-0.249977111117893"/>
  </sheetPr>
  <dimension ref="B1:M73"/>
  <sheetViews>
    <sheetView showGridLines="0" zoomScale="80" zoomScaleNormal="80" workbookViewId="0">
      <pane ySplit="17" topLeftCell="A18" activePane="bottomLeft" state="frozen"/>
      <selection pane="bottomLeft" activeCell="N9" sqref="N9"/>
    </sheetView>
  </sheetViews>
  <sheetFormatPr defaultColWidth="9.109375" defaultRowHeight="13.8" outlineLevelRow="2"/>
  <cols>
    <col min="1" max="1" width="3.33203125" style="2" customWidth="1"/>
    <col min="2" max="2" width="58" style="1" customWidth="1"/>
    <col min="3" max="3" width="6.6640625" style="124" customWidth="1"/>
    <col min="4" max="4" width="1.6640625" style="2" customWidth="1"/>
    <col min="5" max="5" width="49.44140625" style="124" bestFit="1" customWidth="1"/>
    <col min="6" max="6" width="6.33203125" style="132" customWidth="1"/>
    <col min="7" max="7" width="1.6640625" style="2" customWidth="1"/>
    <col min="8" max="8" width="49.44140625" style="9" bestFit="1" customWidth="1"/>
    <col min="9" max="9" width="6.77734375" style="132" customWidth="1"/>
    <col min="10" max="10" width="1.6640625" style="2" customWidth="1"/>
    <col min="11" max="11" width="49.44140625" style="9" bestFit="1" customWidth="1"/>
    <col min="12" max="12" width="7" style="132" customWidth="1"/>
    <col min="13" max="13" width="1.6640625" style="2" customWidth="1"/>
    <col min="14" max="14" width="3.6640625" style="2" customWidth="1"/>
    <col min="15" max="16384" width="9.109375" style="2"/>
  </cols>
  <sheetData>
    <row r="1" spans="2:13" ht="14.4" thickBot="1"/>
    <row r="2" spans="2:13" s="38" customFormat="1" ht="34.5" customHeight="1" thickBot="1">
      <c r="B2" s="375" t="s">
        <v>244</v>
      </c>
      <c r="C2" s="376"/>
      <c r="D2" s="376"/>
      <c r="E2" s="376"/>
      <c r="F2" s="376"/>
      <c r="G2" s="376"/>
      <c r="H2" s="376"/>
      <c r="I2" s="376"/>
      <c r="J2" s="376"/>
      <c r="K2" s="376"/>
      <c r="L2" s="377"/>
      <c r="M2" s="265"/>
    </row>
    <row r="3" spans="2:13" ht="14.4" thickBot="1">
      <c r="B3" s="2"/>
      <c r="C3" s="125"/>
      <c r="E3" s="125"/>
      <c r="F3" s="133"/>
      <c r="H3" s="10"/>
      <c r="I3" s="133"/>
      <c r="K3" s="10"/>
      <c r="L3" s="133"/>
    </row>
    <row r="4" spans="2:13" ht="27" thickBot="1">
      <c r="B4" s="177" t="s">
        <v>74</v>
      </c>
      <c r="C4" s="15" t="s">
        <v>155</v>
      </c>
      <c r="E4" s="220" t="s">
        <v>235</v>
      </c>
      <c r="F4" s="134" t="s">
        <v>156</v>
      </c>
      <c r="H4" s="118" t="s">
        <v>230</v>
      </c>
      <c r="I4" s="134" t="s">
        <v>156</v>
      </c>
      <c r="K4" s="119" t="s">
        <v>105</v>
      </c>
      <c r="L4" s="134" t="s">
        <v>156</v>
      </c>
    </row>
    <row r="5" spans="2:13">
      <c r="B5" s="178" t="s">
        <v>76</v>
      </c>
      <c r="C5" s="135"/>
      <c r="E5" s="4" t="s">
        <v>236</v>
      </c>
      <c r="F5" s="135"/>
      <c r="H5" s="4"/>
      <c r="I5" s="135"/>
      <c r="K5" s="20" t="str">
        <f>'3-Consolidate Supplier Response'!O5</f>
        <v>Public: ZM</v>
      </c>
      <c r="L5" s="135"/>
    </row>
    <row r="6" spans="2:13">
      <c r="B6" s="175" t="s">
        <v>8</v>
      </c>
      <c r="C6" s="136"/>
      <c r="E6" s="6">
        <v>1100</v>
      </c>
      <c r="F6" s="136"/>
      <c r="H6" s="6"/>
      <c r="I6" s="136"/>
      <c r="K6" s="6" t="str">
        <f>'3-Consolidate Supplier Response'!O6</f>
        <v>3400+</v>
      </c>
      <c r="L6" s="136"/>
    </row>
    <row r="7" spans="2:13">
      <c r="B7" s="175" t="s">
        <v>6</v>
      </c>
      <c r="C7" s="136"/>
      <c r="E7" s="6" t="s">
        <v>239</v>
      </c>
      <c r="F7" s="136"/>
      <c r="H7" s="6"/>
      <c r="I7" s="136"/>
      <c r="K7" s="6" t="str">
        <f>'3-Consolidate Supplier Response'!O7</f>
        <v>San Jose, CA</v>
      </c>
      <c r="L7" s="136"/>
    </row>
    <row r="8" spans="2:13">
      <c r="B8" s="175" t="s">
        <v>77</v>
      </c>
      <c r="C8" s="136"/>
      <c r="E8" s="6" t="s">
        <v>238</v>
      </c>
      <c r="F8" s="136"/>
      <c r="H8" s="6"/>
      <c r="I8" s="136"/>
      <c r="K8" s="6" t="str">
        <f>'3-Consolidate Supplier Response'!O8</f>
        <v>777.2 Million</v>
      </c>
      <c r="L8" s="136"/>
    </row>
    <row r="9" spans="2:13">
      <c r="B9" s="175" t="s">
        <v>78</v>
      </c>
      <c r="C9" s="136"/>
      <c r="E9" s="6" t="s">
        <v>237</v>
      </c>
      <c r="F9" s="136"/>
      <c r="H9" s="6"/>
      <c r="I9" s="136"/>
      <c r="K9" s="6" t="str">
        <f>'3-Consolidate Supplier Response'!O9</f>
        <v>40 Million Subscribers</v>
      </c>
      <c r="L9" s="136"/>
    </row>
    <row r="10" spans="2:13">
      <c r="B10" s="175" t="s">
        <v>79</v>
      </c>
      <c r="C10" s="136"/>
      <c r="E10" s="6" t="str">
        <f>'3-Consolidate Supplier Response'!E10</f>
        <v>Proprietary</v>
      </c>
      <c r="F10" s="136"/>
      <c r="H10" s="6"/>
      <c r="I10" s="136"/>
      <c r="K10" s="6" t="str">
        <f>'3-Consolidate Supplier Response'!O10</f>
        <v>Proprietary</v>
      </c>
      <c r="L10" s="136"/>
    </row>
    <row r="11" spans="2:13" ht="34.200000000000003">
      <c r="B11" s="175" t="s">
        <v>80</v>
      </c>
      <c r="C11" s="136"/>
      <c r="E11" s="144" t="str">
        <f>'3-Consolidate Supplier Response'!E11</f>
        <v>Ashburn, Santa Clara, Amsterdam, Canada, London, Hong Kong, New Delhi, Singapore, Sydney, Rio De Janeiro</v>
      </c>
      <c r="F11" s="136"/>
      <c r="H11" s="144"/>
      <c r="I11" s="136"/>
      <c r="K11" s="144" t="str">
        <f>'3-Consolidate Supplier Response'!O11</f>
        <v>San Jose, Boydton(VA) , Quebec City, Amsterdam, Berlin, Dublin, Frankfurt, London, Paris, Zurich, Hong Kong, Singapore, Tokyo, Pune, Chennai</v>
      </c>
      <c r="L11" s="136"/>
    </row>
    <row r="12" spans="2:13">
      <c r="B12" s="175" t="s">
        <v>81</v>
      </c>
      <c r="C12" s="136"/>
      <c r="E12" s="6" t="str">
        <f>'3-Consolidate Supplier Response'!E12</f>
        <v>PCI-DSS, SAS70, FIPS, CPNI, FISMA/NIST, and HIPAA</v>
      </c>
      <c r="F12" s="136"/>
      <c r="H12" s="6"/>
      <c r="I12" s="136"/>
      <c r="K12" s="6" t="str">
        <f>'3-Consolidate Supplier Response'!O12</f>
        <v>PCI DSSl, HIPAA, SOC2. SOX, GDPR</v>
      </c>
      <c r="L12" s="136"/>
    </row>
    <row r="13" spans="2:13">
      <c r="B13" s="175" t="s">
        <v>157</v>
      </c>
      <c r="C13" s="136"/>
      <c r="E13" s="6" t="str">
        <f>'3-Consolidate Supplier Response'!E13</f>
        <v>Leaders</v>
      </c>
      <c r="F13" s="136"/>
      <c r="H13" s="6"/>
      <c r="I13" s="136"/>
      <c r="K13" s="6" t="str">
        <f>'3-Consolidate Supplier Response'!O13</f>
        <v>Leaders</v>
      </c>
      <c r="L13" s="136"/>
    </row>
    <row r="14" spans="2:13" ht="14.4" thickBot="1">
      <c r="B14" s="176" t="s">
        <v>83</v>
      </c>
      <c r="C14" s="137"/>
      <c r="E14" s="16" t="str">
        <f>'3-Consolidate Supplier Response'!E14</f>
        <v>Direct Routing (Call2Teams)</v>
      </c>
      <c r="F14" s="137"/>
      <c r="H14" s="16"/>
      <c r="I14" s="137"/>
      <c r="K14" s="16" t="str">
        <f>'3-Consolidate Supplier Response'!O14</f>
        <v>Desktop Integration</v>
      </c>
      <c r="L14" s="137"/>
    </row>
    <row r="15" spans="2:13" ht="14.4" thickBot="1">
      <c r="B15" s="196" t="s">
        <v>158</v>
      </c>
      <c r="C15" s="123">
        <f>SUM(C5:C14)</f>
        <v>0</v>
      </c>
      <c r="E15" s="130" t="s">
        <v>158</v>
      </c>
      <c r="F15" s="197">
        <f>SUM(F5:F14)</f>
        <v>0</v>
      </c>
      <c r="H15" s="130" t="s">
        <v>158</v>
      </c>
      <c r="I15" s="197">
        <f>SUM(I5:I14)</f>
        <v>0</v>
      </c>
      <c r="K15" s="130" t="s">
        <v>158</v>
      </c>
      <c r="L15" s="197">
        <f>SUM(L5:L14)</f>
        <v>0</v>
      </c>
    </row>
    <row r="16" spans="2:13" ht="14.4" thickBot="1">
      <c r="B16" s="198" t="s">
        <v>159</v>
      </c>
      <c r="C16" s="17">
        <v>0.1</v>
      </c>
      <c r="E16" s="131" t="s">
        <v>160</v>
      </c>
      <c r="F16" s="199">
        <f>RANK(F15,($F15:$M15))</f>
        <v>1</v>
      </c>
      <c r="G16" s="129"/>
      <c r="H16" s="131" t="s">
        <v>160</v>
      </c>
      <c r="I16" s="199">
        <f>RANK(I15,($F15:$M15))</f>
        <v>1</v>
      </c>
      <c r="J16" s="129"/>
      <c r="K16" s="131" t="s">
        <v>160</v>
      </c>
      <c r="L16" s="199">
        <f>RANK(L15,($F15:$M15))</f>
        <v>1</v>
      </c>
      <c r="M16" s="129"/>
    </row>
    <row r="17" spans="2:13" ht="14.4" thickBot="1">
      <c r="B17" s="12"/>
      <c r="E17" s="126"/>
      <c r="H17" s="13"/>
    </row>
    <row r="18" spans="2:13" s="120" customFormat="1" ht="27" outlineLevel="1" thickBot="1">
      <c r="B18" s="177" t="s">
        <v>240</v>
      </c>
      <c r="C18" s="15" t="s">
        <v>155</v>
      </c>
      <c r="E18" s="220" t="s">
        <v>243</v>
      </c>
      <c r="F18" s="134" t="s">
        <v>156</v>
      </c>
      <c r="H18" s="121" t="str">
        <f>B18</f>
        <v>AI Enhancements</v>
      </c>
      <c r="I18" s="134" t="s">
        <v>156</v>
      </c>
      <c r="K18" s="122" t="str">
        <f>B18</f>
        <v>AI Enhancements</v>
      </c>
      <c r="L18" s="134" t="s">
        <v>156</v>
      </c>
    </row>
    <row r="19" spans="2:13" ht="14.4" outlineLevel="1" thickBot="1">
      <c r="B19" s="178" t="s">
        <v>245</v>
      </c>
      <c r="C19" s="135">
        <v>10</v>
      </c>
      <c r="E19" s="216">
        <v>10</v>
      </c>
      <c r="F19" s="135">
        <v>10</v>
      </c>
      <c r="H19" s="216">
        <v>5</v>
      </c>
      <c r="I19" s="135">
        <v>10</v>
      </c>
      <c r="K19" s="216">
        <v>5</v>
      </c>
      <c r="L19" s="135">
        <v>10</v>
      </c>
    </row>
    <row r="20" spans="2:13" ht="14.4" outlineLevel="1" thickBot="1">
      <c r="B20" s="175" t="s">
        <v>246</v>
      </c>
      <c r="C20" s="136">
        <v>10</v>
      </c>
      <c r="E20" s="217">
        <v>10</v>
      </c>
      <c r="F20" s="136">
        <v>10</v>
      </c>
      <c r="H20" s="217">
        <v>5</v>
      </c>
      <c r="I20" s="136">
        <v>10</v>
      </c>
      <c r="K20" s="217">
        <v>5</v>
      </c>
      <c r="L20" s="135">
        <v>10</v>
      </c>
    </row>
    <row r="21" spans="2:13" ht="14.4" outlineLevel="1" thickBot="1">
      <c r="B21" s="175" t="s">
        <v>241</v>
      </c>
      <c r="C21" s="136">
        <v>5</v>
      </c>
      <c r="E21" s="217">
        <v>5</v>
      </c>
      <c r="F21" s="136">
        <v>5</v>
      </c>
      <c r="H21" s="217">
        <v>2</v>
      </c>
      <c r="I21" s="136">
        <v>5</v>
      </c>
      <c r="K21" s="217">
        <v>5</v>
      </c>
      <c r="L21" s="135">
        <v>5</v>
      </c>
    </row>
    <row r="22" spans="2:13" outlineLevel="1">
      <c r="B22" s="175" t="s">
        <v>242</v>
      </c>
      <c r="C22" s="136">
        <v>5</v>
      </c>
      <c r="E22" s="217">
        <v>5</v>
      </c>
      <c r="F22" s="136">
        <v>5</v>
      </c>
      <c r="H22" s="217">
        <v>2</v>
      </c>
      <c r="I22" s="136">
        <v>5</v>
      </c>
      <c r="K22" s="217">
        <v>5</v>
      </c>
      <c r="L22" s="135">
        <v>5</v>
      </c>
    </row>
    <row r="23" spans="2:13" outlineLevel="1">
      <c r="B23" s="175" t="s">
        <v>247</v>
      </c>
      <c r="C23" s="136">
        <v>5</v>
      </c>
      <c r="E23" s="217">
        <v>5</v>
      </c>
      <c r="F23" s="136">
        <v>5</v>
      </c>
      <c r="H23" s="217">
        <v>2</v>
      </c>
      <c r="I23" s="136">
        <v>5</v>
      </c>
      <c r="K23" s="217">
        <v>5</v>
      </c>
      <c r="L23" s="136">
        <v>5</v>
      </c>
    </row>
    <row r="24" spans="2:13" outlineLevel="1">
      <c r="B24" s="175"/>
      <c r="C24" s="136"/>
      <c r="E24" s="217">
        <f>'3-Consolidate Supplier Response'!E22</f>
        <v>0</v>
      </c>
      <c r="F24" s="136"/>
      <c r="H24" s="217">
        <f>'3-Consolidate Supplier Response'!J22</f>
        <v>0</v>
      </c>
      <c r="I24" s="136"/>
      <c r="K24" s="217">
        <f>'3-Consolidate Supplier Response'!O22</f>
        <v>0</v>
      </c>
      <c r="L24" s="136"/>
    </row>
    <row r="25" spans="2:13" outlineLevel="1">
      <c r="B25" s="175"/>
      <c r="C25" s="136"/>
      <c r="E25" s="217">
        <f>'3-Consolidate Supplier Response'!E23</f>
        <v>0</v>
      </c>
      <c r="F25" s="136"/>
      <c r="H25" s="217">
        <f>'3-Consolidate Supplier Response'!J23</f>
        <v>0</v>
      </c>
      <c r="I25" s="136"/>
      <c r="K25" s="217">
        <f>'3-Consolidate Supplier Response'!O23</f>
        <v>0</v>
      </c>
      <c r="L25" s="136"/>
    </row>
    <row r="26" spans="2:13" outlineLevel="1">
      <c r="B26" s="175"/>
      <c r="C26" s="136"/>
      <c r="E26" s="217">
        <f>'3-Consolidate Supplier Response'!E24</f>
        <v>0</v>
      </c>
      <c r="F26" s="136"/>
      <c r="H26" s="217">
        <f>'3-Consolidate Supplier Response'!J24</f>
        <v>0</v>
      </c>
      <c r="I26" s="136"/>
      <c r="K26" s="217">
        <f>'3-Consolidate Supplier Response'!O24</f>
        <v>0</v>
      </c>
      <c r="L26" s="136"/>
    </row>
    <row r="27" spans="2:13" outlineLevel="1">
      <c r="B27" s="175"/>
      <c r="C27" s="136"/>
      <c r="E27" s="217">
        <f>'3-Consolidate Supplier Response'!E25</f>
        <v>0</v>
      </c>
      <c r="F27" s="136"/>
      <c r="H27" s="217">
        <f>'3-Consolidate Supplier Response'!J25</f>
        <v>0</v>
      </c>
      <c r="I27" s="136"/>
      <c r="K27" s="217">
        <f>'3-Consolidate Supplier Response'!O25</f>
        <v>0</v>
      </c>
      <c r="L27" s="136"/>
    </row>
    <row r="28" spans="2:13" ht="14.4" outlineLevel="1" thickBot="1">
      <c r="B28" s="176"/>
      <c r="C28" s="137"/>
      <c r="E28" s="218">
        <f>'3-Consolidate Supplier Response'!E26</f>
        <v>0</v>
      </c>
      <c r="F28" s="137"/>
      <c r="H28" s="218">
        <f>'3-Consolidate Supplier Response'!J26</f>
        <v>0</v>
      </c>
      <c r="I28" s="137"/>
      <c r="K28" s="218">
        <f>'3-Consolidate Supplier Response'!O26</f>
        <v>0</v>
      </c>
      <c r="L28" s="137"/>
    </row>
    <row r="29" spans="2:13" ht="14.4" thickBot="1">
      <c r="B29" s="196" t="s">
        <v>158</v>
      </c>
      <c r="C29" s="123">
        <f>SUM(C19:C28)</f>
        <v>35</v>
      </c>
      <c r="E29" s="130" t="s">
        <v>158</v>
      </c>
      <c r="F29" s="197">
        <f>SUM(F19:F28)</f>
        <v>35</v>
      </c>
      <c r="H29" s="130" t="s">
        <v>158</v>
      </c>
      <c r="I29" s="197">
        <f>SUM(I19:I28)</f>
        <v>35</v>
      </c>
      <c r="K29" s="130" t="s">
        <v>158</v>
      </c>
      <c r="L29" s="197">
        <f>SUM(L19:L28)</f>
        <v>35</v>
      </c>
    </row>
    <row r="30" spans="2:13" ht="14.4" thickBot="1">
      <c r="B30" s="198" t="s">
        <v>159</v>
      </c>
      <c r="C30" s="17">
        <v>0.3</v>
      </c>
      <c r="E30" s="131" t="s">
        <v>160</v>
      </c>
      <c r="F30" s="199">
        <f>RANK(F29,($F29:$M29))</f>
        <v>1</v>
      </c>
      <c r="G30" s="129"/>
      <c r="H30" s="131" t="s">
        <v>160</v>
      </c>
      <c r="I30" s="199">
        <f>RANK(I29,($F29:$M29))</f>
        <v>1</v>
      </c>
      <c r="J30" s="129"/>
      <c r="K30" s="131" t="s">
        <v>160</v>
      </c>
      <c r="L30" s="199">
        <f>RANK(L29,($F29:$M29))</f>
        <v>1</v>
      </c>
      <c r="M30" s="129"/>
    </row>
    <row r="31" spans="2:13" ht="14.4" thickBot="1">
      <c r="B31" s="12"/>
      <c r="E31" s="126"/>
      <c r="H31" s="13"/>
    </row>
    <row r="32" spans="2:13" ht="27" thickBot="1">
      <c r="B32" s="182" t="s">
        <v>248</v>
      </c>
      <c r="C32" s="15" t="s">
        <v>155</v>
      </c>
      <c r="E32" s="220" t="s">
        <v>243</v>
      </c>
      <c r="F32" s="134" t="s">
        <v>156</v>
      </c>
      <c r="H32" s="118" t="s">
        <v>230</v>
      </c>
      <c r="I32" s="134" t="s">
        <v>156</v>
      </c>
      <c r="K32" s="119" t="s">
        <v>105</v>
      </c>
      <c r="L32" s="134" t="s">
        <v>156</v>
      </c>
    </row>
    <row r="33" spans="2:13" ht="15" customHeight="1">
      <c r="B33" s="181" t="str">
        <f>'1-CCaaS Customer Requirements'!B61</f>
        <v>E911 Support - Location Information Service (Static/Nomadic)</v>
      </c>
      <c r="C33" s="135">
        <v>2</v>
      </c>
      <c r="E33" s="215">
        <f>'3-Consolidate Supplier Response'!E29</f>
        <v>0</v>
      </c>
      <c r="F33" s="135">
        <v>2</v>
      </c>
      <c r="H33" s="4">
        <f>'3-Consolidate Supplier Response'!J29</f>
        <v>0</v>
      </c>
      <c r="I33" s="135">
        <v>2</v>
      </c>
      <c r="K33" s="4">
        <f>'3-Consolidate Supplier Response'!O29</f>
        <v>0</v>
      </c>
      <c r="L33" s="135">
        <v>2</v>
      </c>
    </row>
    <row r="34" spans="2:13">
      <c r="B34" s="180" t="str">
        <f>'1-CCaaS Customer Requirements'!B62</f>
        <v>Emergency Notification Alerts</v>
      </c>
      <c r="C34" s="136">
        <v>2</v>
      </c>
      <c r="E34" s="213">
        <f>'3-Consolidate Supplier Response'!E30</f>
        <v>0</v>
      </c>
      <c r="F34" s="136">
        <v>2</v>
      </c>
      <c r="H34" s="6">
        <f>'3-Consolidate Supplier Response'!J30</f>
        <v>0</v>
      </c>
      <c r="I34" s="136">
        <v>2</v>
      </c>
      <c r="K34" s="6">
        <f>'3-Consolidate Supplier Response'!O30</f>
        <v>0</v>
      </c>
      <c r="L34" s="136">
        <v>2</v>
      </c>
    </row>
    <row r="35" spans="2:13" ht="15" customHeight="1">
      <c r="B35" s="180" t="str">
        <f>'1-CCaaS Customer Requirements'!B63</f>
        <v>Verified Account Codes? (Legal, Contractors, others)</v>
      </c>
      <c r="C35" s="136">
        <v>2</v>
      </c>
      <c r="E35" s="213">
        <f>'3-Consolidate Supplier Response'!E31</f>
        <v>0</v>
      </c>
      <c r="F35" s="136">
        <v>2</v>
      </c>
      <c r="H35" s="6">
        <f>'3-Consolidate Supplier Response'!J31</f>
        <v>0</v>
      </c>
      <c r="I35" s="136">
        <v>1</v>
      </c>
      <c r="K35" s="6">
        <f>'3-Consolidate Supplier Response'!O31</f>
        <v>0</v>
      </c>
      <c r="L35" s="136">
        <v>1</v>
      </c>
    </row>
    <row r="36" spans="2:13">
      <c r="B36" s="180" t="str">
        <f>'1-CCaaS Customer Requirements'!B64</f>
        <v>Intercom or Paging</v>
      </c>
      <c r="C36" s="136">
        <v>2</v>
      </c>
      <c r="E36" s="213">
        <f>'3-Consolidate Supplier Response'!E32</f>
        <v>0</v>
      </c>
      <c r="F36" s="136">
        <v>2</v>
      </c>
      <c r="H36" s="6">
        <f>'3-Consolidate Supplier Response'!J32</f>
        <v>0</v>
      </c>
      <c r="I36" s="136">
        <v>1</v>
      </c>
      <c r="K36" s="6">
        <f>'3-Consolidate Supplier Response'!O32</f>
        <v>0</v>
      </c>
      <c r="L36" s="136">
        <v>1</v>
      </c>
    </row>
    <row r="37" spans="2:13" ht="15" customHeight="1">
      <c r="B37" s="180" t="str">
        <f>'1-CCaaS Customer Requirements'!B65</f>
        <v>Call Recording? (OnDemand or Always)</v>
      </c>
      <c r="C37" s="136">
        <v>2</v>
      </c>
      <c r="E37" s="213">
        <f>'3-Consolidate Supplier Response'!E33</f>
        <v>0</v>
      </c>
      <c r="F37" s="136">
        <v>2</v>
      </c>
      <c r="H37" s="6">
        <f>'3-Consolidate Supplier Response'!J33</f>
        <v>0</v>
      </c>
      <c r="I37" s="136">
        <v>1</v>
      </c>
      <c r="K37" s="6">
        <f>'3-Consolidate Supplier Response'!O33</f>
        <v>0</v>
      </c>
      <c r="L37" s="136">
        <v>1</v>
      </c>
    </row>
    <row r="38" spans="2:13" ht="15" customHeight="1">
      <c r="B38" s="180" t="str">
        <f>'1-CCaaS Customer Requirements'!B66</f>
        <v>Fax Requirements?</v>
      </c>
      <c r="C38" s="136">
        <v>2</v>
      </c>
      <c r="E38" s="213">
        <f>'3-Consolidate Supplier Response'!E34</f>
        <v>0</v>
      </c>
      <c r="F38" s="136">
        <v>2</v>
      </c>
      <c r="H38" s="6">
        <f>'3-Consolidate Supplier Response'!J34</f>
        <v>0</v>
      </c>
      <c r="I38" s="136">
        <v>2</v>
      </c>
      <c r="K38" s="6">
        <f>'3-Consolidate Supplier Response'!O34</f>
        <v>0</v>
      </c>
      <c r="L38" s="136">
        <v>0</v>
      </c>
    </row>
    <row r="39" spans="2:13" ht="15" customHeight="1">
      <c r="B39" s="180" t="str">
        <f>'1-CCaaS Customer Requirements'!B67</f>
        <v>Receptionist Soft Console or Sidecar</v>
      </c>
      <c r="C39" s="136">
        <v>2</v>
      </c>
      <c r="E39" s="213">
        <f>'3-Consolidate Supplier Response'!E35</f>
        <v>0</v>
      </c>
      <c r="F39" s="136">
        <v>2</v>
      </c>
      <c r="H39" s="144">
        <f>'3-Consolidate Supplier Response'!J35</f>
        <v>0</v>
      </c>
      <c r="I39" s="136">
        <v>2</v>
      </c>
      <c r="K39" s="144">
        <f>'3-Consolidate Supplier Response'!O35</f>
        <v>0</v>
      </c>
      <c r="L39" s="136">
        <v>2</v>
      </c>
    </row>
    <row r="40" spans="2:13" ht="15" customHeight="1">
      <c r="B40" s="180" t="str">
        <f>'1-CCaaS Customer Requirements'!B68</f>
        <v>Any users that need a softphone deployed within a VDI solution?</v>
      </c>
      <c r="C40" s="136">
        <v>2</v>
      </c>
      <c r="E40" s="213">
        <f>'3-Consolidate Supplier Response'!E36</f>
        <v>0</v>
      </c>
      <c r="F40" s="136">
        <v>0</v>
      </c>
      <c r="H40" s="6">
        <f>'3-Consolidate Supplier Response'!J36</f>
        <v>0</v>
      </c>
      <c r="I40" s="136">
        <v>0</v>
      </c>
      <c r="K40" s="6">
        <f>'3-Consolidate Supplier Response'!O36</f>
        <v>0</v>
      </c>
      <c r="L40" s="136">
        <v>0</v>
      </c>
    </row>
    <row r="41" spans="2:13" ht="15" customHeight="1">
      <c r="B41" s="180" t="str">
        <f>'1-CCaaS Customer Requirements'!B69</f>
        <v>Remote or Onsite Installation of Service</v>
      </c>
      <c r="C41" s="136">
        <v>2</v>
      </c>
      <c r="E41" s="213">
        <f>'3-Consolidate Supplier Response'!E37</f>
        <v>0</v>
      </c>
      <c r="F41" s="136">
        <v>2</v>
      </c>
      <c r="H41" s="6">
        <f>'3-Consolidate Supplier Response'!J37</f>
        <v>0</v>
      </c>
      <c r="I41" s="136">
        <v>0</v>
      </c>
      <c r="K41" s="6">
        <f>'3-Consolidate Supplier Response'!O37</f>
        <v>0</v>
      </c>
      <c r="L41" s="136">
        <v>2</v>
      </c>
    </row>
    <row r="42" spans="2:13" ht="14.4" thickBot="1">
      <c r="B42" s="179" t="str">
        <f>'1-CCaaS Customer Requirements'!B70</f>
        <v>SMS/MMS Capability</v>
      </c>
      <c r="C42" s="137">
        <v>2</v>
      </c>
      <c r="E42" s="214">
        <f>'3-Consolidate Supplier Response'!E38</f>
        <v>0</v>
      </c>
      <c r="F42" s="137">
        <v>2</v>
      </c>
      <c r="H42" s="16">
        <f>'3-Consolidate Supplier Response'!J38</f>
        <v>0</v>
      </c>
      <c r="I42" s="137">
        <v>2</v>
      </c>
      <c r="K42" s="16">
        <f>'3-Consolidate Supplier Response'!O38</f>
        <v>0</v>
      </c>
      <c r="L42" s="137">
        <v>2</v>
      </c>
    </row>
    <row r="43" spans="2:13" ht="14.4" thickBot="1">
      <c r="B43" s="196" t="s">
        <v>158</v>
      </c>
      <c r="C43" s="123">
        <f>SUM(C33:C42)</f>
        <v>20</v>
      </c>
      <c r="E43" s="130" t="s">
        <v>158</v>
      </c>
      <c r="F43" s="197">
        <f>SUM(F33:F42)</f>
        <v>18</v>
      </c>
      <c r="H43" s="130" t="s">
        <v>158</v>
      </c>
      <c r="I43" s="197">
        <f>SUM(I33:I42)</f>
        <v>13</v>
      </c>
      <c r="K43" s="130" t="s">
        <v>158</v>
      </c>
      <c r="L43" s="197">
        <f>SUM(L33:L42)</f>
        <v>13</v>
      </c>
    </row>
    <row r="44" spans="2:13" ht="14.4" thickBot="1">
      <c r="B44" s="198" t="s">
        <v>159</v>
      </c>
      <c r="C44" s="17">
        <v>0.1</v>
      </c>
      <c r="E44" s="131" t="s">
        <v>160</v>
      </c>
      <c r="F44" s="199">
        <f>RANK(F43,($F43:$M43))</f>
        <v>1</v>
      </c>
      <c r="G44" s="129"/>
      <c r="H44" s="131" t="s">
        <v>160</v>
      </c>
      <c r="I44" s="199">
        <f>RANK(I43,($F43:$M43))</f>
        <v>2</v>
      </c>
      <c r="J44" s="129"/>
      <c r="K44" s="131" t="s">
        <v>160</v>
      </c>
      <c r="L44" s="199">
        <f>RANK(L43,($F43:$M43))</f>
        <v>2</v>
      </c>
      <c r="M44" s="129"/>
    </row>
    <row r="45" spans="2:13" ht="14.4" thickBot="1">
      <c r="B45" s="12"/>
      <c r="E45" s="126"/>
      <c r="H45" s="13"/>
    </row>
    <row r="46" spans="2:13" ht="27" thickBot="1">
      <c r="B46" s="182" t="s">
        <v>140</v>
      </c>
      <c r="C46" s="15" t="s">
        <v>155</v>
      </c>
      <c r="E46" s="220" t="s">
        <v>243</v>
      </c>
      <c r="F46" s="134" t="s">
        <v>156</v>
      </c>
      <c r="H46" s="118" t="s">
        <v>230</v>
      </c>
      <c r="I46" s="134"/>
      <c r="K46" s="119" t="s">
        <v>105</v>
      </c>
      <c r="L46" s="134" t="s">
        <v>156</v>
      </c>
    </row>
    <row r="47" spans="2:13" ht="15" customHeight="1">
      <c r="B47" s="181" t="str">
        <f>'1-CCaaS Customer Requirements'!B74</f>
        <v>Accurate Presence status within Teams</v>
      </c>
      <c r="C47" s="135"/>
      <c r="E47" s="215">
        <f>'3-Consolidate Supplier Response'!E41</f>
        <v>0</v>
      </c>
      <c r="F47" s="135"/>
      <c r="H47" s="215">
        <f>'3-Consolidate Supplier Response'!J41</f>
        <v>0</v>
      </c>
      <c r="I47" s="135"/>
      <c r="K47" s="215">
        <f>'3-Consolidate Supplier Response'!O41</f>
        <v>0</v>
      </c>
      <c r="L47" s="135"/>
    </row>
    <row r="48" spans="2:13" ht="15" customHeight="1">
      <c r="B48" s="180" t="str">
        <f>'1-CCaaS Customer Requirements'!B75</f>
        <v xml:space="preserve">Integrate with Existing Conference Room SIP Device </v>
      </c>
      <c r="C48" s="136"/>
      <c r="E48" s="213">
        <f>'3-Consolidate Supplier Response'!E42</f>
        <v>0</v>
      </c>
      <c r="F48" s="136">
        <v>2</v>
      </c>
      <c r="H48" s="213">
        <f>'3-Consolidate Supplier Response'!J42</f>
        <v>0</v>
      </c>
      <c r="I48" s="136"/>
      <c r="K48" s="213">
        <f>'3-Consolidate Supplier Response'!O42</f>
        <v>0</v>
      </c>
      <c r="L48" s="136"/>
    </row>
    <row r="49" spans="2:13" ht="15" customHeight="1">
      <c r="B49" s="180" t="str">
        <f>'1-CCaaS Customer Requirements'!B76</f>
        <v>MOS Score reporting capabilities on every call</v>
      </c>
      <c r="C49" s="136"/>
      <c r="E49" s="213">
        <f>'3-Consolidate Supplier Response'!E43</f>
        <v>0</v>
      </c>
      <c r="F49" s="136"/>
      <c r="H49" s="213">
        <f>'3-Consolidate Supplier Response'!J43</f>
        <v>0</v>
      </c>
      <c r="I49" s="136"/>
      <c r="K49" s="213">
        <f>'3-Consolidate Supplier Response'!O43</f>
        <v>0</v>
      </c>
      <c r="L49" s="136"/>
    </row>
    <row r="50" spans="2:13" ht="15" customHeight="1">
      <c r="B50" s="180" t="str">
        <f>'1-CCaaS Customer Requirements'!B77</f>
        <v>Fully Managed Voice Gateway for countries out of footprint (India)</v>
      </c>
      <c r="C50" s="136"/>
      <c r="E50" s="213">
        <f>'3-Consolidate Supplier Response'!E44</f>
        <v>0</v>
      </c>
      <c r="F50" s="136"/>
      <c r="H50" s="213">
        <f>'3-Consolidate Supplier Response'!J44</f>
        <v>0</v>
      </c>
      <c r="I50" s="136"/>
      <c r="K50" s="213">
        <f>'3-Consolidate Supplier Response'!O44</f>
        <v>0</v>
      </c>
      <c r="L50" s="136"/>
    </row>
    <row r="51" spans="2:13">
      <c r="B51" s="180" t="str">
        <f>'1-CCaaS Customer Requirements'!B78</f>
        <v>SIP Trunks to tie into PBX for sites still in contract</v>
      </c>
      <c r="C51" s="136"/>
      <c r="E51" s="213">
        <f>'3-Consolidate Supplier Response'!E45</f>
        <v>0</v>
      </c>
      <c r="F51" s="136"/>
      <c r="H51" s="213">
        <f>'3-Consolidate Supplier Response'!J45</f>
        <v>0</v>
      </c>
      <c r="I51" s="136"/>
      <c r="K51" s="213">
        <f>'3-Consolidate Supplier Response'!O45</f>
        <v>0</v>
      </c>
      <c r="L51" s="136"/>
    </row>
    <row r="52" spans="2:13">
      <c r="B52" s="180" t="str">
        <f>'1-CCaaS Customer Requirements'!B79</f>
        <v>Incremental Seat Price at negotiated rate</v>
      </c>
      <c r="C52" s="136"/>
      <c r="E52" s="213">
        <f>'3-Consolidate Supplier Response'!E46</f>
        <v>0</v>
      </c>
      <c r="F52" s="136"/>
      <c r="H52" s="213">
        <f>'3-Consolidate Supplier Response'!J46</f>
        <v>0</v>
      </c>
      <c r="I52" s="136"/>
      <c r="K52" s="213">
        <f>'3-Consolidate Supplier Response'!O46</f>
        <v>0</v>
      </c>
      <c r="L52" s="136"/>
    </row>
    <row r="53" spans="2:13">
      <c r="B53" s="180" t="str">
        <f>'1-CCaaS Customer Requirements'!B80</f>
        <v>90 Day Transition Period</v>
      </c>
      <c r="C53" s="136"/>
      <c r="E53" s="213">
        <f>'3-Consolidate Supplier Response'!E47</f>
        <v>0</v>
      </c>
      <c r="F53" s="136"/>
      <c r="H53" s="213">
        <f>'3-Consolidate Supplier Response'!J47</f>
        <v>0</v>
      </c>
      <c r="I53" s="136"/>
      <c r="K53" s="213">
        <f>'3-Consolidate Supplier Response'!O47</f>
        <v>0</v>
      </c>
      <c r="L53" s="136"/>
    </row>
    <row r="54" spans="2:13">
      <c r="B54" s="180" t="str">
        <f>'1-CCaaS Customer Requirements'!B81</f>
        <v>&lt;Customer Specifc Feature&gt;</v>
      </c>
      <c r="C54" s="136"/>
      <c r="E54" s="213">
        <f>'3-Consolidate Supplier Response'!E48</f>
        <v>0</v>
      </c>
      <c r="F54" s="136"/>
      <c r="H54" s="213">
        <f>'3-Consolidate Supplier Response'!J48</f>
        <v>0</v>
      </c>
      <c r="I54" s="136"/>
      <c r="K54" s="213">
        <f>'3-Consolidate Supplier Response'!O48</f>
        <v>0</v>
      </c>
      <c r="L54" s="136"/>
    </row>
    <row r="55" spans="2:13" ht="14.4" thickBot="1">
      <c r="B55" s="179" t="str">
        <f>'1-CCaaS Customer Requirements'!B82</f>
        <v>&lt;Customer Specifc Feature&gt;</v>
      </c>
      <c r="C55" s="136"/>
      <c r="E55" s="214">
        <f>'3-Consolidate Supplier Response'!E49</f>
        <v>0</v>
      </c>
      <c r="F55" s="136"/>
      <c r="H55" s="214">
        <f>'3-Consolidate Supplier Response'!J49</f>
        <v>0</v>
      </c>
      <c r="I55" s="136"/>
      <c r="K55" s="214">
        <f>'3-Consolidate Supplier Response'!O49</f>
        <v>0</v>
      </c>
      <c r="L55" s="136"/>
    </row>
    <row r="56" spans="2:13" ht="14.4" thickBot="1">
      <c r="B56" s="196" t="s">
        <v>158</v>
      </c>
      <c r="C56" s="197">
        <f>SUM(C47:C55)</f>
        <v>0</v>
      </c>
      <c r="E56" s="130" t="s">
        <v>158</v>
      </c>
      <c r="F56" s="197">
        <f>SUM(F47:F55)</f>
        <v>2</v>
      </c>
      <c r="H56" s="130" t="s">
        <v>158</v>
      </c>
      <c r="I56" s="197">
        <f>SUM(I47:I55)</f>
        <v>0</v>
      </c>
      <c r="K56" s="130" t="s">
        <v>158</v>
      </c>
      <c r="L56" s="197">
        <f>SUM(L47:L55)</f>
        <v>0</v>
      </c>
    </row>
    <row r="57" spans="2:13" ht="14.4" thickBot="1">
      <c r="B57" s="198" t="s">
        <v>159</v>
      </c>
      <c r="C57" s="17">
        <v>0.1</v>
      </c>
      <c r="E57" s="131" t="s">
        <v>160</v>
      </c>
      <c r="F57" s="199">
        <f>RANK(F56,($F56:$M56))</f>
        <v>1</v>
      </c>
      <c r="G57" s="129"/>
      <c r="H57" s="131" t="s">
        <v>160</v>
      </c>
      <c r="I57" s="199">
        <f>RANK(I56,($F56:$M56))</f>
        <v>2</v>
      </c>
      <c r="J57" s="129"/>
      <c r="K57" s="131" t="s">
        <v>160</v>
      </c>
      <c r="L57" s="199">
        <f>RANK(L56,($F56:$M56))</f>
        <v>2</v>
      </c>
      <c r="M57" s="129"/>
    </row>
    <row r="58" spans="2:13" ht="14.4" outlineLevel="2" thickBot="1">
      <c r="B58" s="12"/>
      <c r="C58" s="127"/>
      <c r="E58" s="126"/>
      <c r="F58" s="138"/>
      <c r="H58" s="13"/>
      <c r="I58" s="138"/>
      <c r="K58" s="13"/>
      <c r="L58" s="138"/>
    </row>
    <row r="59" spans="2:13" ht="14.4" outlineLevel="2" thickBot="1">
      <c r="B59" s="88"/>
      <c r="C59" s="128"/>
      <c r="F59" s="139"/>
      <c r="I59" s="139"/>
      <c r="L59" s="139"/>
    </row>
    <row r="60" spans="2:13" ht="27" outlineLevel="2" thickBot="1">
      <c r="B60" s="177" t="s">
        <v>162</v>
      </c>
      <c r="C60" s="15" t="s">
        <v>155</v>
      </c>
      <c r="F60" s="134" t="s">
        <v>156</v>
      </c>
      <c r="I60" s="134" t="s">
        <v>156</v>
      </c>
      <c r="L60" s="134" t="s">
        <v>156</v>
      </c>
    </row>
    <row r="61" spans="2:13" s="145" customFormat="1" ht="18" thickBot="1">
      <c r="B61" s="181" t="s">
        <v>102</v>
      </c>
      <c r="C61" s="135"/>
      <c r="E61" s="146">
        <v>8500</v>
      </c>
      <c r="F61" s="140"/>
      <c r="H61" s="147">
        <v>9900</v>
      </c>
      <c r="I61" s="140"/>
      <c r="K61" s="148">
        <v>7500</v>
      </c>
      <c r="L61" s="140"/>
    </row>
    <row r="62" spans="2:13" s="145" customFormat="1" ht="18" thickBot="1">
      <c r="B62" s="180" t="s">
        <v>178</v>
      </c>
      <c r="C62" s="136"/>
      <c r="E62" s="204">
        <f>'3-Consolidate Supplier Response'!H203</f>
        <v>0</v>
      </c>
      <c r="F62" s="140"/>
      <c r="H62" s="204">
        <f>'3-Consolidate Supplier Response'!M203</f>
        <v>0</v>
      </c>
      <c r="I62" s="140"/>
      <c r="K62" s="204">
        <f>'3-Consolidate Supplier Response'!R203</f>
        <v>0</v>
      </c>
      <c r="L62" s="140"/>
    </row>
    <row r="63" spans="2:13" ht="14.4" thickBot="1">
      <c r="B63" s="196" t="s">
        <v>158</v>
      </c>
      <c r="C63" s="123">
        <f>SUM(C61:C62)</f>
        <v>0</v>
      </c>
      <c r="E63" s="130" t="s">
        <v>158</v>
      </c>
      <c r="F63" s="197">
        <f>SUM(F61:F62)</f>
        <v>0</v>
      </c>
      <c r="H63" s="130" t="s">
        <v>158</v>
      </c>
      <c r="I63" s="197">
        <f>SUM(I61:I62)</f>
        <v>0</v>
      </c>
      <c r="K63" s="130" t="s">
        <v>158</v>
      </c>
      <c r="L63" s="197">
        <f>SUM(L61:L62)</f>
        <v>0</v>
      </c>
    </row>
    <row r="64" spans="2:13" ht="14.4" thickBot="1">
      <c r="B64" s="198" t="s">
        <v>159</v>
      </c>
      <c r="C64" s="17">
        <v>0.4</v>
      </c>
      <c r="E64" s="131" t="s">
        <v>160</v>
      </c>
      <c r="F64" s="199">
        <f>RANK(F63,($F63:$M63))</f>
        <v>1</v>
      </c>
      <c r="G64" s="129"/>
      <c r="H64" s="131" t="s">
        <v>160</v>
      </c>
      <c r="I64" s="199">
        <f>RANK(I63,($F63:$M63))</f>
        <v>1</v>
      </c>
      <c r="J64" s="129"/>
      <c r="K64" s="131" t="s">
        <v>160</v>
      </c>
      <c r="L64" s="199">
        <f>RANK(L63,($F63:$M63))</f>
        <v>1</v>
      </c>
      <c r="M64" s="129"/>
    </row>
    <row r="65" spans="2:13" ht="14.4" thickBot="1"/>
    <row r="66" spans="2:13" ht="14.4" thickBot="1">
      <c r="B66" s="21" t="str">
        <f>B4</f>
        <v>Corporate Overview</v>
      </c>
      <c r="C66" s="14">
        <f>C16</f>
        <v>0.1</v>
      </c>
      <c r="E66" s="378">
        <f>$C66*F15</f>
        <v>0</v>
      </c>
      <c r="F66" s="379"/>
      <c r="H66" s="378">
        <f>$C66*I15</f>
        <v>0</v>
      </c>
      <c r="I66" s="379"/>
      <c r="K66" s="378">
        <f>$C66*L15</f>
        <v>0</v>
      </c>
      <c r="L66" s="379"/>
    </row>
    <row r="67" spans="2:13" ht="14.4" thickBot="1">
      <c r="B67" s="21" t="str">
        <f>B18</f>
        <v>AI Enhancements</v>
      </c>
      <c r="C67" s="14">
        <f>C30</f>
        <v>0.3</v>
      </c>
      <c r="E67" s="378">
        <f>$C67*F29</f>
        <v>10.5</v>
      </c>
      <c r="F67" s="379"/>
      <c r="H67" s="378">
        <f>$C67*I29</f>
        <v>10.5</v>
      </c>
      <c r="I67" s="379"/>
      <c r="K67" s="378">
        <f>$C67*L29</f>
        <v>10.5</v>
      </c>
      <c r="L67" s="379"/>
    </row>
    <row r="68" spans="2:13" ht="14.4" thickBot="1">
      <c r="B68" s="21" t="str">
        <f>B32</f>
        <v xml:space="preserve"> Platform Features</v>
      </c>
      <c r="C68" s="14">
        <f>C44</f>
        <v>0.1</v>
      </c>
      <c r="E68" s="378">
        <f>$C68*F43</f>
        <v>1.8</v>
      </c>
      <c r="F68" s="379"/>
      <c r="H68" s="378">
        <f>$C68*I43</f>
        <v>1.3</v>
      </c>
      <c r="I68" s="379"/>
      <c r="K68" s="378">
        <f>$C68*L43</f>
        <v>1.3</v>
      </c>
      <c r="L68" s="379"/>
    </row>
    <row r="69" spans="2:13" ht="14.4" thickBot="1">
      <c r="B69" s="21" t="str">
        <f>B46</f>
        <v>Customer Specific Options</v>
      </c>
      <c r="C69" s="14">
        <f>C57</f>
        <v>0.1</v>
      </c>
      <c r="E69" s="378">
        <f>$C69*F56</f>
        <v>0.2</v>
      </c>
      <c r="F69" s="379"/>
      <c r="H69" s="378">
        <f>$C69*I56</f>
        <v>0</v>
      </c>
      <c r="I69" s="379"/>
      <c r="K69" s="378">
        <f>$C69*L56</f>
        <v>0</v>
      </c>
      <c r="L69" s="379"/>
    </row>
    <row r="70" spans="2:13" ht="14.4" thickBot="1">
      <c r="B70" s="21" t="str">
        <f>B60</f>
        <v>Contract &amp; Pricing</v>
      </c>
      <c r="C70" s="14">
        <f>C64</f>
        <v>0.4</v>
      </c>
      <c r="E70" s="378">
        <f>$C70*F63</f>
        <v>0</v>
      </c>
      <c r="F70" s="379"/>
      <c r="H70" s="378">
        <f>$C70*I63</f>
        <v>0</v>
      </c>
      <c r="I70" s="379"/>
      <c r="K70" s="378">
        <f>$C70*L63</f>
        <v>0</v>
      </c>
      <c r="L70" s="379"/>
    </row>
    <row r="71" spans="2:13" ht="14.4" thickBot="1">
      <c r="B71" s="200" t="s">
        <v>163</v>
      </c>
      <c r="C71" s="22">
        <f>SUM(C66:C70)</f>
        <v>1</v>
      </c>
      <c r="E71" s="8"/>
      <c r="F71" s="201"/>
      <c r="H71" s="8"/>
      <c r="I71" s="201"/>
      <c r="K71" s="8"/>
      <c r="L71" s="201"/>
    </row>
    <row r="72" spans="2:13">
      <c r="B72" s="143" t="s">
        <v>164</v>
      </c>
      <c r="E72" s="382">
        <f>SUM(E66:E70)</f>
        <v>12.5</v>
      </c>
      <c r="F72" s="383"/>
      <c r="G72" s="141"/>
      <c r="H72" s="382">
        <f>SUM(H66:H70)</f>
        <v>11.8</v>
      </c>
      <c r="I72" s="383"/>
      <c r="J72" s="142"/>
      <c r="K72" s="382">
        <f>SUM(K66:K70)</f>
        <v>11.8</v>
      </c>
      <c r="L72" s="383"/>
      <c r="M72" s="141"/>
    </row>
    <row r="73" spans="2:13" ht="14.4" thickBot="1">
      <c r="B73" s="143" t="s">
        <v>165</v>
      </c>
      <c r="E73" s="380">
        <f>RANK(E72,(E72:N72))</f>
        <v>1</v>
      </c>
      <c r="F73" s="381"/>
      <c r="H73" s="380">
        <f>RANK(H72,(E72:N72))</f>
        <v>2</v>
      </c>
      <c r="I73" s="381"/>
      <c r="J73" s="18"/>
      <c r="K73" s="380">
        <f>RANK(K72,(E72:N72))</f>
        <v>2</v>
      </c>
      <c r="L73" s="381"/>
    </row>
  </sheetData>
  <dataConsolidate topLabels="1"/>
  <mergeCells count="22">
    <mergeCell ref="E73:F73"/>
    <mergeCell ref="H73:I73"/>
    <mergeCell ref="K73:L73"/>
    <mergeCell ref="E72:F72"/>
    <mergeCell ref="H72:I72"/>
    <mergeCell ref="K72:L72"/>
    <mergeCell ref="B2:L2"/>
    <mergeCell ref="E66:F66"/>
    <mergeCell ref="H66:I66"/>
    <mergeCell ref="K66:L66"/>
    <mergeCell ref="E70:F70"/>
    <mergeCell ref="H70:I70"/>
    <mergeCell ref="K70:L70"/>
    <mergeCell ref="E67:F67"/>
    <mergeCell ref="H67:I67"/>
    <mergeCell ref="K67:L67"/>
    <mergeCell ref="E69:F69"/>
    <mergeCell ref="H69:I69"/>
    <mergeCell ref="K69:L69"/>
    <mergeCell ref="E68:F68"/>
    <mergeCell ref="H68:I68"/>
    <mergeCell ref="K68:L68"/>
  </mergeCells>
  <conditionalFormatting sqref="B5:C14">
    <cfRule type="expression" dxfId="35" priority="168">
      <formula>MOD(ROW(),2)=0</formula>
    </cfRule>
  </conditionalFormatting>
  <conditionalFormatting sqref="B19:C28">
    <cfRule type="expression" dxfId="34" priority="152">
      <formula>MOD(ROW(),2)=0</formula>
    </cfRule>
  </conditionalFormatting>
  <conditionalFormatting sqref="B33:C42">
    <cfRule type="expression" dxfId="33" priority="36">
      <formula>MOD(ROW(),2)=0</formula>
    </cfRule>
  </conditionalFormatting>
  <conditionalFormatting sqref="B47:C55">
    <cfRule type="expression" dxfId="32" priority="12">
      <formula>MOD(ROW(),2)=0</formula>
    </cfRule>
  </conditionalFormatting>
  <conditionalFormatting sqref="B61:C62">
    <cfRule type="expression" dxfId="31" priority="1">
      <formula>MOD(ROW(),2)=0</formula>
    </cfRule>
  </conditionalFormatting>
  <conditionalFormatting sqref="C56">
    <cfRule type="expression" dxfId="30" priority="5">
      <formula>MOD(COL(),2)=0</formula>
    </cfRule>
  </conditionalFormatting>
  <conditionalFormatting sqref="E72">
    <cfRule type="expression" dxfId="29" priority="90">
      <formula>MOD(COL(),2)=0</formula>
    </cfRule>
  </conditionalFormatting>
  <conditionalFormatting sqref="E5:F14">
    <cfRule type="expression" dxfId="28" priority="124">
      <formula>MOD(ROW(),2)=0</formula>
    </cfRule>
  </conditionalFormatting>
  <conditionalFormatting sqref="E19:F28">
    <cfRule type="expression" dxfId="27" priority="123">
      <formula>MOD(ROW(),2)=0</formula>
    </cfRule>
  </conditionalFormatting>
  <conditionalFormatting sqref="E33:F42">
    <cfRule type="expression" dxfId="26" priority="39">
      <formula>MOD(ROW(),2)=0</formula>
    </cfRule>
  </conditionalFormatting>
  <conditionalFormatting sqref="E47:F55">
    <cfRule type="expression" dxfId="25" priority="25">
      <formula>MOD(ROW(),2)=0</formula>
    </cfRule>
  </conditionalFormatting>
  <conditionalFormatting sqref="F15">
    <cfRule type="expression" dxfId="24" priority="120">
      <formula>MOD(COL(),2)=0</formula>
    </cfRule>
  </conditionalFormatting>
  <conditionalFormatting sqref="F29">
    <cfRule type="expression" dxfId="23" priority="119">
      <formula>MOD(COL(),2)=0</formula>
    </cfRule>
  </conditionalFormatting>
  <conditionalFormatting sqref="F43">
    <cfRule type="expression" dxfId="22" priority="47">
      <formula>MOD(COL(),2)=0</formula>
    </cfRule>
  </conditionalFormatting>
  <conditionalFormatting sqref="F56">
    <cfRule type="expression" dxfId="21" priority="6">
      <formula>MOD(COL(),2)=0</formula>
    </cfRule>
  </conditionalFormatting>
  <conditionalFormatting sqref="F63">
    <cfRule type="expression" dxfId="20" priority="118">
      <formula>MOD(COL(),2)=0</formula>
    </cfRule>
  </conditionalFormatting>
  <conditionalFormatting sqref="H72">
    <cfRule type="expression" dxfId="19" priority="89">
      <formula>MOD(COL(),2)=0</formula>
    </cfRule>
  </conditionalFormatting>
  <conditionalFormatting sqref="H5:I14">
    <cfRule type="expression" dxfId="18" priority="117">
      <formula>MOD(ROW(),2)=0</formula>
    </cfRule>
  </conditionalFormatting>
  <conditionalFormatting sqref="H19:I28">
    <cfRule type="expression" dxfId="17" priority="80">
      <formula>MOD(ROW(),2)=0</formula>
    </cfRule>
  </conditionalFormatting>
  <conditionalFormatting sqref="H33:I42">
    <cfRule type="expression" dxfId="16" priority="4">
      <formula>MOD(ROW(),2)=0</formula>
    </cfRule>
  </conditionalFormatting>
  <conditionalFormatting sqref="H47:I55">
    <cfRule type="expression" dxfId="15" priority="21">
      <formula>MOD(ROW(),2)=0</formula>
    </cfRule>
  </conditionalFormatting>
  <conditionalFormatting sqref="I15">
    <cfRule type="expression" dxfId="14" priority="102">
      <formula>MOD(COL(),2)=0</formula>
    </cfRule>
  </conditionalFormatting>
  <conditionalFormatting sqref="I29">
    <cfRule type="expression" dxfId="13" priority="96">
      <formula>MOD(COL(),2)=0</formula>
    </cfRule>
  </conditionalFormatting>
  <conditionalFormatting sqref="I43">
    <cfRule type="expression" dxfId="12" priority="11">
      <formula>MOD(COL(),2)=0</formula>
    </cfRule>
  </conditionalFormatting>
  <conditionalFormatting sqref="I56">
    <cfRule type="expression" dxfId="11" priority="7">
      <formula>MOD(COL(),2)=0</formula>
    </cfRule>
  </conditionalFormatting>
  <conditionalFormatting sqref="I63">
    <cfRule type="expression" dxfId="10" priority="99">
      <formula>MOD(COL(),2)=0</formula>
    </cfRule>
  </conditionalFormatting>
  <conditionalFormatting sqref="K72">
    <cfRule type="expression" dxfId="9" priority="93">
      <formula>MOD(COL(),2)=0</formula>
    </cfRule>
  </conditionalFormatting>
  <conditionalFormatting sqref="K5:L14">
    <cfRule type="expression" dxfId="8" priority="112">
      <formula>MOD(ROW(),2)=0</formula>
    </cfRule>
  </conditionalFormatting>
  <conditionalFormatting sqref="K19:L28">
    <cfRule type="expression" dxfId="7" priority="79">
      <formula>MOD(ROW(),2)=0</formula>
    </cfRule>
  </conditionalFormatting>
  <conditionalFormatting sqref="K33:L42">
    <cfRule type="expression" dxfId="6" priority="3">
      <formula>MOD(ROW(),2)=0</formula>
    </cfRule>
  </conditionalFormatting>
  <conditionalFormatting sqref="K47:L55">
    <cfRule type="expression" dxfId="5" priority="17">
      <formula>MOD(ROW(),2)=0</formula>
    </cfRule>
  </conditionalFormatting>
  <conditionalFormatting sqref="L15">
    <cfRule type="expression" dxfId="4" priority="101">
      <formula>MOD(COL(),2)=0</formula>
    </cfRule>
  </conditionalFormatting>
  <conditionalFormatting sqref="L29">
    <cfRule type="expression" dxfId="3" priority="95">
      <formula>MOD(COL(),2)=0</formula>
    </cfRule>
  </conditionalFormatting>
  <conditionalFormatting sqref="L43">
    <cfRule type="expression" dxfId="2" priority="10">
      <formula>MOD(COL(),2)=0</formula>
    </cfRule>
  </conditionalFormatting>
  <conditionalFormatting sqref="L56">
    <cfRule type="expression" dxfId="1" priority="8">
      <formula>MOD(COL(),2)=0</formula>
    </cfRule>
  </conditionalFormatting>
  <conditionalFormatting sqref="L63">
    <cfRule type="expression" dxfId="0" priority="98">
      <formula>MOD(COL(),2)=0</formula>
    </cfRule>
  </conditionalFormatting>
  <pageMargins left="0.7" right="0.7" top="0.75" bottom="0.75" header="0.3" footer="0.3"/>
  <pageSetup orientation="portrait" r:id="rId1"/>
  <ignoredErrors>
    <ignoredError sqref="E29:M31 G23 J23 M23 J22 E35 E33 J33:K33 E34 J34:K34 B33:B46 E39 E38 G38:H38 J38:K38 M38 E43:M45 E40 G40:H40 J40:K40 M40 M39 E37 G37:H37 J37:K37 M37 E36 G36:H36 J36:K36 M36 G35:H35 J35:K35 M35 E55:M55 E47 G47:H47 J47:K47 M47 E48 G48:H48 J48:K48 M48 E49 G49:H49 J49:K49 M49 E50 G50:H50 M50 E51 G51:H51 J51:K51 M51 E52 G52:H52 J52:K52 M52 E53:E54 G53:H53 J53:K53 M53 G54:H54 J54:K54 M54 E15:M17 E10 G10 G5:G9 E11:E14 G11:G14 J10:K10 J5:K9 J11:K14 M10 M5:M9 M11:M14 E24:E28 G24:H28 G22 G21 J24:K28 J21 M22 M24:M28 M19:M21 G33:H33 G34:H34 G39:H39 E41 G41:H41 J39:K39 J41:K41 M33 M34 M41 F46:G46 J46:M46 J50:K50 F18:M18 F32:G32 I32:M32 J19 G19 G20 J20 E42 G42:H42 J42:K42 M42 B48:B55" unlocked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8A191-C31E-4562-9DE9-FE1B636E448C}">
  <sheetPr>
    <tabColor rgb="FF174255"/>
  </sheetPr>
  <dimension ref="B1:E42"/>
  <sheetViews>
    <sheetView showGridLines="0" zoomScale="70" zoomScaleNormal="70" workbookViewId="0">
      <selection activeCell="K7" sqref="K7"/>
    </sheetView>
  </sheetViews>
  <sheetFormatPr defaultColWidth="9.109375" defaultRowHeight="13.8"/>
  <cols>
    <col min="1" max="1" width="6" style="184" customWidth="1"/>
    <col min="2" max="2" width="39.109375" style="184" customWidth="1"/>
    <col min="3" max="5" width="18.6640625" style="183" customWidth="1"/>
    <col min="6" max="16384" width="9.109375" style="184"/>
  </cols>
  <sheetData>
    <row r="1" spans="2:5" ht="48.75" customHeight="1" thickBot="1">
      <c r="B1" s="185"/>
      <c r="C1" s="186"/>
      <c r="E1" s="187"/>
    </row>
    <row r="2" spans="2:5" ht="23.4" thickBot="1">
      <c r="B2" s="384" t="s">
        <v>166</v>
      </c>
      <c r="C2" s="385"/>
      <c r="D2" s="385"/>
      <c r="E2" s="386"/>
    </row>
    <row r="3" spans="2:5" ht="7.95" customHeight="1" thickBot="1"/>
    <row r="4" spans="2:5">
      <c r="B4" s="168" t="s">
        <v>167</v>
      </c>
      <c r="C4" s="169" t="s">
        <v>168</v>
      </c>
      <c r="D4" s="169" t="s">
        <v>169</v>
      </c>
      <c r="E4" s="170" t="s">
        <v>170</v>
      </c>
    </row>
    <row r="5" spans="2:5" hidden="1">
      <c r="B5" s="188" t="e" cm="1">
        <f t="array" ref="B5:E8">_xlfn._xlws.SORT(B34:E37,4,-1)</f>
        <v>#REF!</v>
      </c>
      <c r="C5" s="194" t="e">
        <v>#REF!</v>
      </c>
      <c r="D5" s="194" t="e">
        <v>#REF!</v>
      </c>
      <c r="E5" s="190" t="e">
        <v>#REF!</v>
      </c>
    </row>
    <row r="6" spans="2:5">
      <c r="B6" s="188" t="str">
        <v xml:space="preserve">TalkDesk </v>
      </c>
      <c r="C6" s="194">
        <v>0</v>
      </c>
      <c r="D6" s="194">
        <v>12.5</v>
      </c>
      <c r="E6" s="190">
        <v>12.5</v>
      </c>
    </row>
    <row r="7" spans="2:5">
      <c r="B7" s="188" t="str">
        <v>Nice</v>
      </c>
      <c r="C7" s="194">
        <v>0</v>
      </c>
      <c r="D7" s="194">
        <v>11.8</v>
      </c>
      <c r="E7" s="190">
        <v>11.8</v>
      </c>
    </row>
    <row r="8" spans="2:5" ht="14.4" thickBot="1">
      <c r="B8" s="189" t="str">
        <v>Zoom</v>
      </c>
      <c r="C8" s="195">
        <v>0</v>
      </c>
      <c r="D8" s="195">
        <v>11.8</v>
      </c>
      <c r="E8" s="191">
        <v>11.8</v>
      </c>
    </row>
    <row r="33" spans="2:5" s="192" customFormat="1">
      <c r="C33" s="193" t="s">
        <v>168</v>
      </c>
      <c r="D33" s="193" t="s">
        <v>169</v>
      </c>
      <c r="E33" s="193" t="s">
        <v>170</v>
      </c>
    </row>
    <row r="34" spans="2:5" s="192" customFormat="1">
      <c r="B34" s="192" t="str">
        <f>'4-Weighting &amp; Score'!E4</f>
        <v xml:space="preserve">TalkDesk </v>
      </c>
      <c r="C34" s="193">
        <f>SUM('4-Weighting &amp; Score'!E66,'4-Weighting &amp; Score'!E70)</f>
        <v>0</v>
      </c>
      <c r="D34" s="193">
        <f>SUM('4-Weighting &amp; Score'!E67:E69)</f>
        <v>12.5</v>
      </c>
      <c r="E34" s="193">
        <f t="shared" ref="E34:E37" si="0">SUM(C34:D34)</f>
        <v>12.5</v>
      </c>
    </row>
    <row r="35" spans="2:5" s="192" customFormat="1">
      <c r="B35" s="192" t="str">
        <f>'4-Weighting &amp; Score'!H4</f>
        <v>Nice</v>
      </c>
      <c r="C35" s="193">
        <f>SUM('4-Weighting &amp; Score'!H66,'4-Weighting &amp; Score'!H70)</f>
        <v>0</v>
      </c>
      <c r="D35" s="193">
        <f>SUM('4-Weighting &amp; Score'!H67:H69)</f>
        <v>11.8</v>
      </c>
      <c r="E35" s="193">
        <f t="shared" si="0"/>
        <v>11.8</v>
      </c>
    </row>
    <row r="36" spans="2:5" s="192" customFormat="1">
      <c r="B36" s="192" t="str">
        <f>'4-Weighting &amp; Score'!K4</f>
        <v>Zoom</v>
      </c>
      <c r="C36" s="193">
        <f>SUM('4-Weighting &amp; Score'!K66,'4-Weighting &amp; Score'!K70)</f>
        <v>0</v>
      </c>
      <c r="D36" s="193">
        <f>SUM('4-Weighting &amp; Score'!K67:K69)</f>
        <v>11.8</v>
      </c>
      <c r="E36" s="193">
        <f t="shared" si="0"/>
        <v>11.8</v>
      </c>
    </row>
    <row r="37" spans="2:5" s="192" customFormat="1">
      <c r="B37" s="192" t="e">
        <f>'4-Weighting &amp; Score'!#REF!</f>
        <v>#REF!</v>
      </c>
      <c r="C37" s="193" t="e">
        <f>SUM('4-Weighting &amp; Score'!#REF!,'4-Weighting &amp; Score'!#REF!)</f>
        <v>#REF!</v>
      </c>
      <c r="D37" s="193" t="e">
        <f>SUM('4-Weighting &amp; Score'!#REF!)</f>
        <v>#REF!</v>
      </c>
      <c r="E37" s="193" t="e">
        <f t="shared" si="0"/>
        <v>#REF!</v>
      </c>
    </row>
    <row r="38" spans="2:5" s="192" customFormat="1" ht="14.4">
      <c r="B38" s="171"/>
      <c r="C38" s="171" t="s">
        <v>168</v>
      </c>
      <c r="D38" s="171" t="s">
        <v>169</v>
      </c>
      <c r="E38" s="171" t="s">
        <v>170</v>
      </c>
    </row>
    <row r="39" spans="2:5" s="192" customFormat="1" ht="14.4">
      <c r="B39" s="171" t="str" cm="1">
        <f t="array" ref="B39:E42">_xlfn._xlws.SORT(B34:E37,4,1)</f>
        <v>Nice</v>
      </c>
      <c r="C39" s="171">
        <v>0</v>
      </c>
      <c r="D39" s="171">
        <v>11.8</v>
      </c>
      <c r="E39" s="171">
        <v>11.8</v>
      </c>
    </row>
    <row r="40" spans="2:5" s="192" customFormat="1" ht="14.4">
      <c r="B40" s="171" t="str">
        <v>Zoom</v>
      </c>
      <c r="C40" s="171">
        <v>0</v>
      </c>
      <c r="D40" s="171">
        <v>11.8</v>
      </c>
      <c r="E40" s="171">
        <v>11.8</v>
      </c>
    </row>
    <row r="41" spans="2:5" s="192" customFormat="1" ht="14.4">
      <c r="B41" s="171" t="str">
        <v xml:space="preserve">TalkDesk </v>
      </c>
      <c r="C41" s="171">
        <v>0</v>
      </c>
      <c r="D41" s="171">
        <v>12.5</v>
      </c>
      <c r="E41" s="171">
        <v>12.5</v>
      </c>
    </row>
    <row r="42" spans="2:5" s="192" customFormat="1" ht="14.4">
      <c r="B42" s="171" t="e">
        <v>#REF!</v>
      </c>
      <c r="C42" s="171" t="e">
        <v>#REF!</v>
      </c>
      <c r="D42" s="171" t="e">
        <v>#REF!</v>
      </c>
      <c r="E42" s="171" t="e">
        <v>#REF!</v>
      </c>
    </row>
  </sheetData>
  <sortState xmlns:xlrd2="http://schemas.microsoft.com/office/spreadsheetml/2017/richdata2" ref="B34:E37">
    <sortCondition ref="E34:E37"/>
  </sortState>
  <mergeCells count="1">
    <mergeCell ref="B2:E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D873F5-3016-3044-A1EA-79A034227BFF}">
  <sheetPr>
    <tabColor theme="9" tint="-0.249977111117893"/>
    <pageSetUpPr fitToPage="1"/>
  </sheetPr>
  <dimension ref="A1:Z29"/>
  <sheetViews>
    <sheetView tabSelected="1" zoomScale="140" zoomScaleNormal="140" workbookViewId="0">
      <selection sqref="A1:H28"/>
    </sheetView>
  </sheetViews>
  <sheetFormatPr defaultColWidth="11.5546875" defaultRowHeight="14.4"/>
  <cols>
    <col min="1" max="1" width="35" customWidth="1"/>
    <col min="2" max="2" width="39.109375" bestFit="1" customWidth="1"/>
    <col min="3" max="3" width="34.33203125" customWidth="1"/>
    <col min="4" max="4" width="35.33203125" customWidth="1"/>
    <col min="5" max="5" width="24.44140625" customWidth="1"/>
    <col min="6" max="6" width="32.109375" customWidth="1"/>
    <col min="7" max="7" width="24.77734375" bestFit="1" customWidth="1"/>
    <col min="8" max="8" width="18.88671875" bestFit="1" customWidth="1"/>
    <col min="9" max="9" width="20.44140625" customWidth="1"/>
  </cols>
  <sheetData>
    <row r="1" spans="1:26" s="38" customFormat="1" ht="58.05" customHeight="1" thickBot="1">
      <c r="A1" s="264"/>
      <c r="B1" s="375" t="s">
        <v>258</v>
      </c>
      <c r="C1" s="376"/>
      <c r="D1" s="376"/>
      <c r="E1" s="376"/>
      <c r="F1" s="376"/>
      <c r="G1" s="376"/>
      <c r="H1" s="377"/>
      <c r="I1" s="221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221"/>
      <c r="V1" s="221"/>
      <c r="W1" s="221"/>
      <c r="X1" s="221"/>
      <c r="Y1" s="221"/>
      <c r="Z1" s="222"/>
    </row>
    <row r="2" spans="1:26" ht="21.6" thickBot="1">
      <c r="A2" s="237" t="s">
        <v>249</v>
      </c>
      <c r="B2" s="238" t="s">
        <v>263</v>
      </c>
      <c r="C2" s="238" t="s">
        <v>266</v>
      </c>
      <c r="D2" s="239" t="s">
        <v>254</v>
      </c>
      <c r="E2" s="240" t="s">
        <v>250</v>
      </c>
      <c r="F2" s="241" t="s">
        <v>262</v>
      </c>
      <c r="G2" s="234" t="s">
        <v>255</v>
      </c>
      <c r="H2" s="225" t="s">
        <v>261</v>
      </c>
    </row>
    <row r="3" spans="1:26">
      <c r="A3" s="242" t="s">
        <v>230</v>
      </c>
      <c r="B3" s="243" t="s">
        <v>256</v>
      </c>
      <c r="C3" s="243"/>
      <c r="D3" s="226">
        <v>9900</v>
      </c>
      <c r="E3" s="244" t="s">
        <v>243</v>
      </c>
      <c r="F3" s="245"/>
      <c r="G3" s="229">
        <v>9050</v>
      </c>
      <c r="H3" s="230">
        <f>SUM(D3-G3)</f>
        <v>850</v>
      </c>
    </row>
    <row r="4" spans="1:26">
      <c r="A4" s="246" t="s">
        <v>253</v>
      </c>
      <c r="B4" s="247" t="s">
        <v>281</v>
      </c>
      <c r="C4" s="247" t="s">
        <v>265</v>
      </c>
      <c r="D4" s="226">
        <v>2348.6799999999998</v>
      </c>
      <c r="E4" s="248" t="s">
        <v>274</v>
      </c>
      <c r="F4" s="249"/>
      <c r="G4" s="229">
        <v>0</v>
      </c>
      <c r="H4" s="230">
        <f t="shared" ref="H4:H8" si="0">SUM(D4-G4)</f>
        <v>2348.6799999999998</v>
      </c>
    </row>
    <row r="5" spans="1:26">
      <c r="A5" s="246" t="s">
        <v>251</v>
      </c>
      <c r="B5" s="247" t="s">
        <v>282</v>
      </c>
      <c r="C5" s="247"/>
      <c r="D5" s="226">
        <v>1600</v>
      </c>
      <c r="E5" s="248" t="s">
        <v>274</v>
      </c>
      <c r="F5" s="249"/>
      <c r="G5" s="229">
        <v>0</v>
      </c>
      <c r="H5" s="230">
        <f t="shared" si="0"/>
        <v>1600</v>
      </c>
    </row>
    <row r="6" spans="1:26">
      <c r="A6" s="246" t="s">
        <v>252</v>
      </c>
      <c r="B6" s="247" t="s">
        <v>267</v>
      </c>
      <c r="C6" s="247"/>
      <c r="D6" s="226">
        <v>850</v>
      </c>
      <c r="E6" s="248" t="s">
        <v>274</v>
      </c>
      <c r="F6" s="249"/>
      <c r="G6" s="229">
        <v>0</v>
      </c>
      <c r="H6" s="230">
        <f t="shared" si="0"/>
        <v>850</v>
      </c>
    </row>
    <row r="7" spans="1:26" ht="28.8">
      <c r="A7" s="246" t="s">
        <v>259</v>
      </c>
      <c r="B7" s="247" t="s">
        <v>280</v>
      </c>
      <c r="C7" s="247" t="s">
        <v>284</v>
      </c>
      <c r="D7" s="226">
        <v>750</v>
      </c>
      <c r="E7" s="248" t="s">
        <v>279</v>
      </c>
      <c r="F7" s="250" t="s">
        <v>283</v>
      </c>
      <c r="G7" s="229">
        <v>3161.38</v>
      </c>
      <c r="H7" s="231">
        <f t="shared" si="0"/>
        <v>-2411.38</v>
      </c>
    </row>
    <row r="8" spans="1:26" ht="15" thickBot="1">
      <c r="A8" s="251" t="s">
        <v>257</v>
      </c>
      <c r="B8" s="252" t="s">
        <v>268</v>
      </c>
      <c r="C8" s="252" t="s">
        <v>269</v>
      </c>
      <c r="D8" s="227">
        <v>1961.57</v>
      </c>
      <c r="E8" s="253" t="s">
        <v>274</v>
      </c>
      <c r="F8" s="254"/>
      <c r="G8" s="232">
        <v>0</v>
      </c>
      <c r="H8" s="233">
        <f t="shared" si="0"/>
        <v>1961.57</v>
      </c>
    </row>
    <row r="9" spans="1:26" ht="14.4" customHeight="1">
      <c r="A9" s="415" t="s">
        <v>260</v>
      </c>
      <c r="B9" s="416"/>
      <c r="C9" s="419" t="s">
        <v>272</v>
      </c>
      <c r="D9" s="399">
        <f>SUM(D3:D8)</f>
        <v>17410.25</v>
      </c>
      <c r="E9" s="421" t="s">
        <v>271</v>
      </c>
      <c r="F9" s="422"/>
      <c r="G9" s="425">
        <f>SUM(G3:G8)</f>
        <v>12211.380000000001</v>
      </c>
      <c r="H9" s="427">
        <f>SUM(D9-G9)</f>
        <v>5198.869999999999</v>
      </c>
    </row>
    <row r="10" spans="1:26" ht="15" customHeight="1" thickBot="1">
      <c r="A10" s="417"/>
      <c r="B10" s="418"/>
      <c r="C10" s="420"/>
      <c r="D10" s="400"/>
      <c r="E10" s="423"/>
      <c r="F10" s="424"/>
      <c r="G10" s="426"/>
      <c r="H10" s="428"/>
    </row>
    <row r="11" spans="1:26">
      <c r="A11" s="393"/>
      <c r="B11" s="394"/>
      <c r="C11" s="394"/>
      <c r="D11" s="394"/>
      <c r="E11" s="387"/>
      <c r="F11" s="387"/>
      <c r="G11" s="387"/>
      <c r="H11" s="388"/>
    </row>
    <row r="12" spans="1:26">
      <c r="A12" s="395"/>
      <c r="B12" s="396"/>
      <c r="C12" s="396"/>
      <c r="D12" s="396"/>
      <c r="E12" s="389"/>
      <c r="F12" s="389"/>
      <c r="G12" s="389"/>
      <c r="H12" s="390"/>
    </row>
    <row r="13" spans="1:26" ht="15" customHeight="1">
      <c r="A13" s="395"/>
      <c r="B13" s="396"/>
      <c r="C13" s="396"/>
      <c r="D13" s="396"/>
      <c r="E13" s="389"/>
      <c r="F13" s="389"/>
      <c r="G13" s="389"/>
      <c r="H13" s="390"/>
    </row>
    <row r="14" spans="1:26" ht="15" customHeight="1">
      <c r="A14" s="395"/>
      <c r="B14" s="396"/>
      <c r="C14" s="396"/>
      <c r="D14" s="396"/>
      <c r="E14" s="389"/>
      <c r="F14" s="389"/>
      <c r="G14" s="389"/>
      <c r="H14" s="390"/>
    </row>
    <row r="15" spans="1:26">
      <c r="A15" s="395"/>
      <c r="B15" s="396"/>
      <c r="C15" s="396"/>
      <c r="D15" s="396"/>
      <c r="E15" s="389"/>
      <c r="F15" s="389"/>
      <c r="G15" s="389"/>
      <c r="H15" s="390"/>
    </row>
    <row r="16" spans="1:26">
      <c r="A16" s="395"/>
      <c r="B16" s="396"/>
      <c r="C16" s="396"/>
      <c r="D16" s="396"/>
      <c r="E16" s="389"/>
      <c r="F16" s="389"/>
      <c r="G16" s="389"/>
      <c r="H16" s="390"/>
    </row>
    <row r="17" spans="1:8">
      <c r="A17" s="395"/>
      <c r="B17" s="396"/>
      <c r="C17" s="396"/>
      <c r="D17" s="396"/>
      <c r="E17" s="389"/>
      <c r="F17" s="389"/>
      <c r="G17" s="389"/>
      <c r="H17" s="390"/>
    </row>
    <row r="18" spans="1:8">
      <c r="A18" s="395"/>
      <c r="B18" s="396"/>
      <c r="C18" s="396"/>
      <c r="D18" s="396"/>
      <c r="E18" s="389"/>
      <c r="F18" s="389"/>
      <c r="G18" s="389"/>
      <c r="H18" s="390"/>
    </row>
    <row r="19" spans="1:8" ht="15" thickBot="1">
      <c r="A19" s="397"/>
      <c r="B19" s="398"/>
      <c r="C19" s="398"/>
      <c r="D19" s="398"/>
      <c r="E19" s="391"/>
      <c r="F19" s="391"/>
      <c r="G19" s="391"/>
      <c r="H19" s="392"/>
    </row>
    <row r="20" spans="1:8" ht="21.6" thickBot="1">
      <c r="A20" s="237" t="s">
        <v>249</v>
      </c>
      <c r="B20" s="238" t="s">
        <v>263</v>
      </c>
      <c r="C20" s="238" t="s">
        <v>266</v>
      </c>
      <c r="D20" s="239" t="s">
        <v>254</v>
      </c>
      <c r="E20" s="240" t="s">
        <v>250</v>
      </c>
      <c r="F20" s="241" t="s">
        <v>262</v>
      </c>
      <c r="G20" s="234" t="s">
        <v>255</v>
      </c>
      <c r="H20" s="225" t="s">
        <v>261</v>
      </c>
    </row>
    <row r="21" spans="1:8">
      <c r="A21" s="242" t="s">
        <v>230</v>
      </c>
      <c r="B21" s="243" t="s">
        <v>256</v>
      </c>
      <c r="C21" s="243"/>
      <c r="D21" s="226">
        <v>9900</v>
      </c>
      <c r="E21" s="255" t="s">
        <v>243</v>
      </c>
      <c r="F21" s="256"/>
      <c r="G21" s="235">
        <v>9050</v>
      </c>
      <c r="H21" s="230">
        <f t="shared" ref="H21:H26" si="1">SUM(D21-G21)</f>
        <v>850</v>
      </c>
    </row>
    <row r="22" spans="1:8">
      <c r="A22" s="246" t="s">
        <v>253</v>
      </c>
      <c r="B22" s="247" t="s">
        <v>281</v>
      </c>
      <c r="C22" s="247" t="s">
        <v>265</v>
      </c>
      <c r="D22" s="226">
        <v>2348.6799999999998</v>
      </c>
      <c r="E22" s="257" t="s">
        <v>274</v>
      </c>
      <c r="F22" s="258"/>
      <c r="G22" s="235">
        <v>0</v>
      </c>
      <c r="H22" s="230">
        <f t="shared" si="1"/>
        <v>2348.6799999999998</v>
      </c>
    </row>
    <row r="23" spans="1:8">
      <c r="A23" s="246" t="s">
        <v>251</v>
      </c>
      <c r="B23" s="247" t="s">
        <v>282</v>
      </c>
      <c r="C23" s="247"/>
      <c r="D23" s="226">
        <v>1600</v>
      </c>
      <c r="E23" s="257" t="s">
        <v>274</v>
      </c>
      <c r="F23" s="258"/>
      <c r="G23" s="235">
        <v>0</v>
      </c>
      <c r="H23" s="230">
        <f t="shared" si="1"/>
        <v>1600</v>
      </c>
    </row>
    <row r="24" spans="1:8">
      <c r="A24" s="246" t="s">
        <v>252</v>
      </c>
      <c r="B24" s="247" t="s">
        <v>267</v>
      </c>
      <c r="C24" s="247"/>
      <c r="D24" s="226">
        <v>850</v>
      </c>
      <c r="E24" s="257" t="s">
        <v>274</v>
      </c>
      <c r="F24" s="258"/>
      <c r="G24" s="235">
        <v>0</v>
      </c>
      <c r="H24" s="230">
        <f t="shared" si="1"/>
        <v>850</v>
      </c>
    </row>
    <row r="25" spans="1:8" ht="28.8">
      <c r="A25" s="246" t="s">
        <v>259</v>
      </c>
      <c r="B25" s="247" t="s">
        <v>280</v>
      </c>
      <c r="C25" s="247" t="s">
        <v>284</v>
      </c>
      <c r="D25" s="226">
        <v>750</v>
      </c>
      <c r="E25" s="257" t="s">
        <v>285</v>
      </c>
      <c r="F25" s="259" t="s">
        <v>283</v>
      </c>
      <c r="G25" s="235">
        <v>2204</v>
      </c>
      <c r="H25" s="231">
        <f t="shared" si="1"/>
        <v>-1454</v>
      </c>
    </row>
    <row r="26" spans="1:8" ht="15" thickBot="1">
      <c r="A26" s="260" t="s">
        <v>257</v>
      </c>
      <c r="B26" s="261" t="s">
        <v>268</v>
      </c>
      <c r="C26" s="261" t="s">
        <v>269</v>
      </c>
      <c r="D26" s="228">
        <v>1961.57</v>
      </c>
      <c r="E26" s="262" t="s">
        <v>273</v>
      </c>
      <c r="F26" s="263"/>
      <c r="G26" s="236">
        <v>350</v>
      </c>
      <c r="H26" s="233">
        <f t="shared" si="1"/>
        <v>1611.57</v>
      </c>
    </row>
    <row r="27" spans="1:8" ht="16.2" customHeight="1">
      <c r="A27" s="411" t="s">
        <v>260</v>
      </c>
      <c r="B27" s="412"/>
      <c r="C27" s="409" t="s">
        <v>272</v>
      </c>
      <c r="D27" s="399">
        <f>SUM(D21:D26)</f>
        <v>17410.25</v>
      </c>
      <c r="E27" s="401" t="s">
        <v>271</v>
      </c>
      <c r="F27" s="402"/>
      <c r="G27" s="405">
        <f>SUM(G21:G26)</f>
        <v>11604</v>
      </c>
      <c r="H27" s="407">
        <f>SUM(D27-G27)</f>
        <v>5806.25</v>
      </c>
    </row>
    <row r="28" spans="1:8" ht="15" customHeight="1" thickBot="1">
      <c r="A28" s="413"/>
      <c r="B28" s="414"/>
      <c r="C28" s="410"/>
      <c r="D28" s="400"/>
      <c r="E28" s="403"/>
      <c r="F28" s="404"/>
      <c r="G28" s="406"/>
      <c r="H28" s="408"/>
    </row>
    <row r="29" spans="1:8">
      <c r="B29" s="223"/>
      <c r="C29" s="223"/>
      <c r="D29" s="224"/>
      <c r="E29" s="224"/>
      <c r="F29" s="224"/>
      <c r="G29" s="224"/>
      <c r="H29" s="223"/>
    </row>
  </sheetData>
  <mergeCells count="15">
    <mergeCell ref="E11:H19"/>
    <mergeCell ref="A11:D19"/>
    <mergeCell ref="B1:H1"/>
    <mergeCell ref="D27:D28"/>
    <mergeCell ref="E27:F28"/>
    <mergeCell ref="G27:G28"/>
    <mergeCell ref="H27:H28"/>
    <mergeCell ref="C27:C28"/>
    <mergeCell ref="A27:B28"/>
    <mergeCell ref="A9:B10"/>
    <mergeCell ref="C9:C10"/>
    <mergeCell ref="D9:D10"/>
    <mergeCell ref="E9:F10"/>
    <mergeCell ref="G9:G10"/>
    <mergeCell ref="H9:H10"/>
  </mergeCells>
  <pageMargins left="0.25" right="0.25" top="0.75" bottom="0.75" header="0.3" footer="0.3"/>
  <pageSetup paperSize="5" scale="71" orientation="landscape" horizontalDpi="1200" verticalDpi="1200" r:id="rId1"/>
  <headerFooter>
    <oddHeader>&amp;A</oddHeader>
    <oddFooter>&amp;L&amp;B Confidential&amp;B&amp;C&amp;D&amp;RPage 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DD49E398841EC4EAEC003AA43A86389" ma:contentTypeVersion="5" ma:contentTypeDescription="Create a new document." ma:contentTypeScope="" ma:versionID="c7ffff8c3f465a2a97795fc41f8181ea">
  <xsd:schema xmlns:xsd="http://www.w3.org/2001/XMLSchema" xmlns:xs="http://www.w3.org/2001/XMLSchema" xmlns:p="http://schemas.microsoft.com/office/2006/metadata/properties" xmlns:ns2="68006a11-9b1a-428d-9728-0c1e701427b4" xmlns:ns3="f61057bb-2210-43ae-b833-0c809b948e5a" targetNamespace="http://schemas.microsoft.com/office/2006/metadata/properties" ma:root="true" ma:fieldsID="18ff71f575d825380a07a92189ca17cc" ns2:_="" ns3:_="">
    <xsd:import namespace="68006a11-9b1a-428d-9728-0c1e701427b4"/>
    <xsd:import namespace="f61057bb-2210-43ae-b833-0c809b948e5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006a11-9b1a-428d-9728-0c1e701427b4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1057bb-2210-43ae-b833-0c809b948e5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68006a11-9b1a-428d-9728-0c1e701427b4">
      <UserInfo>
        <DisplayName>John Bacon</DisplayName>
        <AccountId>12</AccountId>
        <AccountType/>
      </UserInfo>
      <UserInfo>
        <DisplayName>Ash Kumar</DisplayName>
        <AccountId>144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B5938A0B-055E-4D14-A421-87203E2A413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23D6CE9-62DE-4AE4-B8FE-D4254D88298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006a11-9b1a-428d-9728-0c1e701427b4"/>
    <ds:schemaRef ds:uri="f61057bb-2210-43ae-b833-0c809b948e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180DB39-C2F6-4230-8CEC-A1A0896A852B}">
  <ds:schemaRefs>
    <ds:schemaRef ds:uri="http://purl.org/dc/elements/1.1/"/>
    <ds:schemaRef ds:uri="http://schemas.microsoft.com/office/2006/metadata/properties"/>
    <ds:schemaRef ds:uri="http://purl.org/dc/dcmitype/"/>
    <ds:schemaRef ds:uri="http://purl.org/dc/terms/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f61057bb-2210-43ae-b833-0c809b948e5a"/>
    <ds:schemaRef ds:uri="68006a11-9b1a-428d-9728-0c1e701427b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1-CCaaS Customer Requirements</vt:lpstr>
      <vt:lpstr>2- Supplier Request</vt:lpstr>
      <vt:lpstr>3-Consolidate Supplier Response</vt:lpstr>
      <vt:lpstr>4-Weighting &amp; Score</vt:lpstr>
      <vt:lpstr>5-Solution Map</vt:lpstr>
      <vt:lpstr>Pricing Breakdown Circuit UC CC</vt:lpstr>
      <vt:lpstr>'Pricing Breakdown Circuit UC CC'!Print_Area</vt:lpstr>
      <vt:lpstr>SiteUserCounts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Daniel Acton</dc:creator>
  <cp:keywords/>
  <dc:description/>
  <cp:lastModifiedBy>Clinton Cramer</cp:lastModifiedBy>
  <cp:revision/>
  <cp:lastPrinted>2024-10-28T20:37:20Z</cp:lastPrinted>
  <dcterms:created xsi:type="dcterms:W3CDTF">2019-02-13T22:25:36Z</dcterms:created>
  <dcterms:modified xsi:type="dcterms:W3CDTF">2024-10-29T00:43:49Z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uthorIds_UIVersion_1024">
    <vt:lpwstr>6</vt:lpwstr>
  </property>
  <property fmtid="{D5CDD505-2E9C-101B-9397-08002B2CF9AE}" pid="3" name="ContentTypeId">
    <vt:lpwstr>0x0101008DD49E398841EC4EAEC003AA43A86389</vt:lpwstr>
  </property>
  <property fmtid="{D5CDD505-2E9C-101B-9397-08002B2CF9AE}" pid="4" name="AuthorIds_UIVersion_2560">
    <vt:lpwstr>6</vt:lpwstr>
  </property>
  <property fmtid="{D5CDD505-2E9C-101B-9397-08002B2CF9AE}" pid="5" name="SharedWithUsers">
    <vt:lpwstr>12;#John Bacon;#144;#Ash Kumar</vt:lpwstr>
  </property>
</Properties>
</file>