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Talk Desk\"/>
    </mc:Choice>
  </mc:AlternateContent>
  <xr:revisionPtr revIDLastSave="0" documentId="13_ncr:1_{6197158F-5557-43D5-88A0-56FDC0E59232}" xr6:coauthVersionLast="47" xr6:coauthVersionMax="47" xr10:uidLastSave="{00000000-0000-0000-0000-000000000000}"/>
  <bookViews>
    <workbookView xWindow="-38510" yWindow="-9630" windowWidth="38620" windowHeight="21220" xr2:uid="{6F736216-A5E7-4834-B4D2-8B7DFDB291C2}"/>
  </bookViews>
  <sheets>
    <sheet name="Pricing Breakdown Circuit UC 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F20" i="1"/>
  <c r="F18" i="1"/>
  <c r="F16" i="1"/>
  <c r="E25" i="1"/>
  <c r="E21" i="1"/>
  <c r="E17" i="1"/>
  <c r="E47" i="1"/>
  <c r="B47" i="1"/>
  <c r="B29" i="1"/>
  <c r="J10" i="1"/>
  <c r="G10" i="1"/>
  <c r="D10" i="1"/>
  <c r="H10" i="1" s="1"/>
  <c r="H9" i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G16" i="1" l="1"/>
  <c r="J12" i="1" s="1"/>
  <c r="E29" i="1"/>
  <c r="I10" i="1"/>
</calcChain>
</file>

<file path=xl/sharedStrings.xml><?xml version="1.0" encoding="utf-8"?>
<sst xmlns="http://schemas.openxmlformats.org/spreadsheetml/2006/main" count="118" uniqueCount="76">
  <si>
    <t>Cost Analysis of Project</t>
  </si>
  <si>
    <t>Current Solution</t>
  </si>
  <si>
    <t>Use of Service</t>
  </si>
  <si>
    <t>Last Mile Carrier/ Notes</t>
  </si>
  <si>
    <t>Current Monthly Cost</t>
  </si>
  <si>
    <t xml:space="preserve">Proposed Solution </t>
  </si>
  <si>
    <t>Use Of Service</t>
  </si>
  <si>
    <t>New Monthly Cost</t>
  </si>
  <si>
    <t>Year One Monthly Net Savings</t>
  </si>
  <si>
    <t>Year TWO Monthly Net Savings</t>
  </si>
  <si>
    <t>Total Term Savings</t>
  </si>
  <si>
    <t>Nice</t>
  </si>
  <si>
    <t>Contact Center Solution</t>
  </si>
  <si>
    <t>TalkDesk</t>
  </si>
  <si>
    <t>Year One</t>
  </si>
  <si>
    <t>TPX UCaaS</t>
  </si>
  <si>
    <t>Phone Service/ Sdwan/ Circuit</t>
  </si>
  <si>
    <t>Last Mile ATT</t>
  </si>
  <si>
    <t>NA</t>
  </si>
  <si>
    <t>Year Two</t>
  </si>
  <si>
    <t>AT&amp;T 1Gbps</t>
  </si>
  <si>
    <t>Backup for main Network/ Marketing Dept</t>
  </si>
  <si>
    <t>Year Three</t>
  </si>
  <si>
    <t>AT&amp;T 100Mbps</t>
  </si>
  <si>
    <t>Velo Cloud, Exclusively PBX Connectivity</t>
  </si>
  <si>
    <t>Comcast</t>
  </si>
  <si>
    <t>Guest Wifi</t>
  </si>
  <si>
    <t>coax From Comcast</t>
  </si>
  <si>
    <t xml:space="preserve">Backup / Sdwan/Primary DIA and Coax </t>
  </si>
  <si>
    <t>Consolidated Communications</t>
  </si>
  <si>
    <t>Main Data for Internet Connectivity</t>
  </si>
  <si>
    <t>?</t>
  </si>
  <si>
    <t>Implementation Costs</t>
  </si>
  <si>
    <t>Monthly Totals</t>
  </si>
  <si>
    <t>Current Monthly Spend:</t>
  </si>
  <si>
    <t>Total New Monthly Spend:</t>
  </si>
  <si>
    <t>TOTAL TERM SAVINGS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</si>
  <si>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</si>
  <si>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</si>
  <si>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</si>
  <si>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</si>
  <si>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</si>
  <si>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</si>
  <si>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</si>
  <si>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</si>
  <si>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</si>
  <si>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</si>
  <si>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</si>
  <si>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</si>
  <si>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</si>
  <si>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t xml:space="preserve">Talkdesk </t>
    </r>
    <r>
      <rPr>
        <b/>
        <i/>
        <sz val="16"/>
        <color theme="3" tint="0.249977111117893"/>
        <rFont val="Aptos Narrow"/>
        <family val="2"/>
        <scheme val="minor"/>
      </rPr>
      <t>$27,432.32, $72,96</t>
    </r>
  </si>
  <si>
    <r>
      <t xml:space="preserve">Talkdesk </t>
    </r>
    <r>
      <rPr>
        <b/>
        <i/>
        <sz val="16"/>
        <color theme="3" tint="0.249977111117893"/>
        <rFont val="Aptos Narrow"/>
        <family val="2"/>
        <scheme val="minor"/>
      </rPr>
      <t>$28,000.00</t>
    </r>
  </si>
  <si>
    <r>
      <t>Talkdesk</t>
    </r>
    <r>
      <rPr>
        <b/>
        <i/>
        <sz val="16"/>
        <color theme="3" tint="0.249977111117893"/>
        <rFont val="Aptos Narrow"/>
        <family val="2"/>
        <scheme val="minor"/>
      </rPr>
      <t xml:space="preserve"> $28,000.00</t>
    </r>
  </si>
  <si>
    <t>Sub-Total</t>
  </si>
  <si>
    <t>Unanticipated additional billing</t>
  </si>
  <si>
    <t>New Projected amount</t>
  </si>
  <si>
    <t>One remaining bill for 4/1/2025-4/18/2025 estimated: $4500.00</t>
  </si>
  <si>
    <r>
      <t xml:space="preserve">Nice Incontact - </t>
    </r>
    <r>
      <rPr>
        <b/>
        <i/>
        <sz val="16"/>
        <color rgb="FFFF0000"/>
        <rFont val="Aptos Narrow"/>
        <family val="2"/>
        <scheme val="minor"/>
      </rPr>
      <t>Disconnect Date 4/18/2025</t>
    </r>
  </si>
  <si>
    <r>
      <t xml:space="preserve">TPX - </t>
    </r>
    <r>
      <rPr>
        <b/>
        <i/>
        <sz val="16"/>
        <color rgb="FFFF0000"/>
        <rFont val="Aptos Narrow"/>
        <family val="2"/>
        <scheme val="minor"/>
      </rPr>
      <t>Disconnect Date 5/7/2025</t>
    </r>
  </si>
  <si>
    <t>Final Bill Issue Date will be 5/9/2025 estimated $1,000</t>
  </si>
  <si>
    <t>Case Number:</t>
  </si>
  <si>
    <t>CS00001889222</t>
  </si>
  <si>
    <t>Current Status:</t>
  </si>
  <si>
    <t>Opened</t>
  </si>
  <si>
    <t>Description:</t>
  </si>
  <si>
    <t>Clinton Cramer called as they have requested to disconnect their service but have received an invoice from TPx with charges.</t>
  </si>
  <si>
    <t>I reviewed Request #917961, 918392 and 918393 &amp; advised of stop bill date 5/7/25.</t>
  </si>
  <si>
    <t>I confirmed the disconnection will reflect within the next 1 – 2 invoice cycles.</t>
  </si>
  <si>
    <t>Site:</t>
  </si>
  <si>
    <t>Electric &amp; Gas Industries Association |  </t>
  </si>
  <si>
    <t>Case Opened:</t>
  </si>
  <si>
    <t>2025-04-28 13:13:08 PDT</t>
  </si>
  <si>
    <t>You can add any updates to this case by replying directly to this email, or you can view and manage this case here: CS00001889222</t>
  </si>
  <si>
    <r>
      <t xml:space="preserve">Talkdesk </t>
    </r>
    <r>
      <rPr>
        <b/>
        <i/>
        <sz val="16"/>
        <color theme="3" tint="0.249977111117893"/>
        <rFont val="Aptos Narrow"/>
        <family val="2"/>
        <scheme val="minor"/>
      </rPr>
      <t>$28,000.00, $825.54</t>
    </r>
  </si>
  <si>
    <t>Talkdesk increase in TD Phone licensing  $571 x 12  QTRs</t>
  </si>
  <si>
    <t>TD Conversations, TD Phone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</si>
</sst>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Futura PT Book"/>
      <family val="2"/>
    </font>
    <font>
      <sz val="18"/>
      <color theme="0"/>
      <name val="Futura PT Book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Calibri (Body)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20"/>
      <color rgb="FFFF0000"/>
      <name val="Aptos Narrow"/>
      <family val="2"/>
      <scheme val="minor"/>
    </font>
    <font>
      <b/>
      <i/>
      <sz val="16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7D7D7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0" xfId="0" applyFont="1" applyFill="1"/>
    <xf numFmtId="0" fontId="4" fillId="3" borderId="2" xfId="0" applyFont="1" applyFill="1" applyBorder="1" applyAlignment="1">
      <alignment horizontal="left"/>
    </xf>
    <xf numFmtId="0" fontId="3" fillId="0" borderId="0" xfId="0" applyFont="1"/>
    <xf numFmtId="0" fontId="7" fillId="4" borderId="4" xfId="0" applyFont="1" applyFill="1" applyBorder="1"/>
    <xf numFmtId="6" fontId="2" fillId="4" borderId="4" xfId="0" applyNumberFormat="1" applyFont="1" applyFill="1" applyBorder="1"/>
    <xf numFmtId="0" fontId="7" fillId="5" borderId="4" xfId="0" applyFont="1" applyFill="1" applyBorder="1"/>
    <xf numFmtId="6" fontId="2" fillId="5" borderId="4" xfId="0" applyNumberFormat="1" applyFont="1" applyFill="1" applyBorder="1"/>
    <xf numFmtId="6" fontId="2" fillId="7" borderId="4" xfId="0" applyNumberFormat="1" applyFont="1" applyFill="1" applyBorder="1"/>
    <xf numFmtId="8" fontId="2" fillId="4" borderId="4" xfId="0" applyNumberFormat="1" applyFont="1" applyFill="1" applyBorder="1"/>
    <xf numFmtId="0" fontId="2" fillId="4" borderId="4" xfId="0" applyFont="1" applyFill="1" applyBorder="1"/>
    <xf numFmtId="8" fontId="2" fillId="5" borderId="4" xfId="0" applyNumberFormat="1" applyFont="1" applyFill="1" applyBorder="1"/>
    <xf numFmtId="0" fontId="7" fillId="6" borderId="4" xfId="0" applyFont="1" applyFill="1" applyBorder="1"/>
    <xf numFmtId="164" fontId="0" fillId="0" borderId="0" xfId="0" applyNumberFormat="1"/>
    <xf numFmtId="0" fontId="0" fillId="8" borderId="0" xfId="0" applyFill="1"/>
    <xf numFmtId="0" fontId="0" fillId="0" borderId="8" xfId="0" applyBorder="1"/>
    <xf numFmtId="164" fontId="0" fillId="0" borderId="9" xfId="0" applyNumberFormat="1" applyBorder="1"/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0" fillId="8" borderId="14" xfId="0" applyFont="1" applyFill="1" applyBorder="1"/>
    <xf numFmtId="164" fontId="13" fillId="8" borderId="15" xfId="0" applyNumberFormat="1" applyFont="1" applyFill="1" applyBorder="1"/>
    <xf numFmtId="0" fontId="7" fillId="8" borderId="16" xfId="0" applyFont="1" applyFill="1" applyBorder="1"/>
    <xf numFmtId="164" fontId="15" fillId="8" borderId="17" xfId="0" applyNumberFormat="1" applyFont="1" applyFill="1" applyBorder="1"/>
    <xf numFmtId="164" fontId="0" fillId="0" borderId="8" xfId="0" applyNumberFormat="1" applyBorder="1"/>
    <xf numFmtId="0" fontId="11" fillId="8" borderId="8" xfId="0" applyFont="1" applyFill="1" applyBorder="1"/>
    <xf numFmtId="0" fontId="0" fillId="8" borderId="9" xfId="0" applyFill="1" applyBorder="1"/>
    <xf numFmtId="0" fontId="11" fillId="8" borderId="9" xfId="0" applyFont="1" applyFill="1" applyBorder="1"/>
    <xf numFmtId="6" fontId="2" fillId="7" borderId="18" xfId="0" applyNumberFormat="1" applyFont="1" applyFill="1" applyBorder="1"/>
    <xf numFmtId="0" fontId="11" fillId="8" borderId="1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164" fontId="1" fillId="0" borderId="8" xfId="0" applyNumberFormat="1" applyFont="1" applyBorder="1"/>
    <xf numFmtId="164" fontId="1" fillId="0" borderId="9" xfId="0" applyNumberFormat="1" applyFont="1" applyBorder="1"/>
    <xf numFmtId="6" fontId="8" fillId="6" borderId="4" xfId="0" applyNumberFormat="1" applyFont="1" applyFill="1" applyBorder="1"/>
    <xf numFmtId="164" fontId="1" fillId="0" borderId="0" xfId="0" applyNumberFormat="1" applyFont="1" applyBorder="1"/>
    <xf numFmtId="164" fontId="15" fillId="8" borderId="19" xfId="0" applyNumberFormat="1" applyFont="1" applyFill="1" applyBorder="1"/>
    <xf numFmtId="164" fontId="1" fillId="0" borderId="13" xfId="0" applyNumberFormat="1" applyFont="1" applyBorder="1" applyAlignment="1">
      <alignment wrapText="1"/>
    </xf>
    <xf numFmtId="164" fontId="8" fillId="6" borderId="6" xfId="0" applyNumberFormat="1" applyFont="1" applyFill="1" applyBorder="1"/>
    <xf numFmtId="0" fontId="8" fillId="8" borderId="8" xfId="0" applyFont="1" applyFill="1" applyBorder="1"/>
    <xf numFmtId="8" fontId="19" fillId="6" borderId="22" xfId="0" applyNumberFormat="1" applyFont="1" applyFill="1" applyBorder="1"/>
    <xf numFmtId="6" fontId="5" fillId="6" borderId="23" xfId="0" applyNumberFormat="1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5" borderId="25" xfId="0" applyFont="1" applyFill="1" applyBorder="1"/>
    <xf numFmtId="0" fontId="7" fillId="4" borderId="22" xfId="0" applyFont="1" applyFill="1" applyBorder="1"/>
    <xf numFmtId="0" fontId="7" fillId="4" borderId="23" xfId="0" applyFont="1" applyFill="1" applyBorder="1"/>
    <xf numFmtId="0" fontId="7" fillId="4" borderId="26" xfId="0" applyFont="1" applyFill="1" applyBorder="1"/>
    <xf numFmtId="6" fontId="2" fillId="4" borderId="26" xfId="0" applyNumberFormat="1" applyFont="1" applyFill="1" applyBorder="1"/>
    <xf numFmtId="0" fontId="7" fillId="5" borderId="26" xfId="0" applyFont="1" applyFill="1" applyBorder="1"/>
    <xf numFmtId="6" fontId="2" fillId="5" borderId="27" xfId="0" applyNumberFormat="1" applyFont="1" applyFill="1" applyBorder="1"/>
    <xf numFmtId="6" fontId="5" fillId="6" borderId="5" xfId="0" applyNumberFormat="1" applyFont="1" applyFill="1" applyBorder="1"/>
    <xf numFmtId="6" fontId="5" fillId="6" borderId="28" xfId="0" applyNumberFormat="1" applyFont="1" applyFill="1" applyBorder="1"/>
    <xf numFmtId="6" fontId="5" fillId="6" borderId="29" xfId="0" applyNumberFormat="1" applyFont="1" applyFill="1" applyBorder="1"/>
    <xf numFmtId="0" fontId="12" fillId="8" borderId="1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5" fillId="4" borderId="7" xfId="0" applyFont="1" applyFill="1" applyBorder="1"/>
    <xf numFmtId="0" fontId="6" fillId="0" borderId="25" xfId="0" applyFont="1" applyBorder="1" applyAlignment="1">
      <alignment wrapText="1"/>
    </xf>
    <xf numFmtId="0" fontId="6" fillId="6" borderId="25" xfId="0" applyFont="1" applyFill="1" applyBorder="1"/>
    <xf numFmtId="0" fontId="0" fillId="6" borderId="20" xfId="0" applyFill="1" applyBorder="1"/>
    <xf numFmtId="0" fontId="7" fillId="4" borderId="16" xfId="0" applyFont="1" applyFill="1" applyBorder="1"/>
    <xf numFmtId="0" fontId="15" fillId="6" borderId="21" xfId="0" applyFont="1" applyFill="1" applyBorder="1"/>
    <xf numFmtId="0" fontId="15" fillId="6" borderId="30" xfId="0" applyFont="1" applyFill="1" applyBorder="1"/>
    <xf numFmtId="0" fontId="15" fillId="6" borderId="21" xfId="0" applyFont="1" applyFill="1" applyBorder="1" applyAlignment="1">
      <alignment wrapText="1"/>
    </xf>
    <xf numFmtId="0" fontId="0" fillId="8" borderId="8" xfId="0" applyFill="1" applyBorder="1"/>
    <xf numFmtId="0" fontId="0" fillId="8" borderId="0" xfId="0" applyFill="1" applyBorder="1"/>
    <xf numFmtId="0" fontId="14" fillId="6" borderId="21" xfId="0" applyFont="1" applyFill="1" applyBorder="1" applyAlignment="1">
      <alignment wrapText="1"/>
    </xf>
    <xf numFmtId="0" fontId="14" fillId="6" borderId="31" xfId="0" applyFont="1" applyFill="1" applyBorder="1" applyAlignment="1">
      <alignment wrapText="1"/>
    </xf>
    <xf numFmtId="0" fontId="14" fillId="8" borderId="9" xfId="0" applyFont="1" applyFill="1" applyBorder="1" applyAlignment="1">
      <alignment wrapText="1"/>
    </xf>
    <xf numFmtId="164" fontId="0" fillId="8" borderId="0" xfId="0" applyNumberFormat="1" applyFill="1" applyBorder="1"/>
    <xf numFmtId="0" fontId="0" fillId="8" borderId="32" xfId="0" applyFill="1" applyBorder="1"/>
    <xf numFmtId="0" fontId="0" fillId="8" borderId="10" xfId="0" applyFill="1" applyBorder="1"/>
    <xf numFmtId="164" fontId="16" fillId="8" borderId="33" xfId="0" applyNumberFormat="1" applyFont="1" applyFill="1" applyBorder="1" applyAlignment="1">
      <alignment wrapText="1"/>
    </xf>
    <xf numFmtId="164" fontId="16" fillId="8" borderId="34" xfId="0" applyNumberFormat="1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1" fillId="8" borderId="0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horizontal="left" vertical="top"/>
    </xf>
    <xf numFmtId="0" fontId="0" fillId="8" borderId="0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15" fillId="8" borderId="0" xfId="0" applyFont="1" applyFill="1" applyBorder="1"/>
    <xf numFmtId="0" fontId="16" fillId="6" borderId="1" xfId="0" applyFont="1" applyFill="1" applyBorder="1" applyAlignment="1">
      <alignment horizontal="center" vertical="center" wrapText="1"/>
    </xf>
    <xf numFmtId="6" fontId="17" fillId="6" borderId="35" xfId="0" applyNumberFormat="1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164" fontId="18" fillId="6" borderId="39" xfId="0" applyNumberFormat="1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horizontal="center" vertical="center"/>
    </xf>
    <xf numFmtId="164" fontId="18" fillId="6" borderId="4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34035</xdr:colOff>
      <xdr:row>0</xdr:row>
      <xdr:rowOff>254000</xdr:rowOff>
    </xdr:from>
    <xdr:to>
      <xdr:col>0</xdr:col>
      <xdr:colOff>2282190</xdr:colOff>
      <xdr:row>0</xdr:row>
      <xdr:rowOff>650399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27EEB53-5EF3-4B9B-8CA1-B7C5714E9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305" y="256540"/>
          <a:ext cx="2246885" cy="3938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D2B1-3A4A-4C72-9F34-98490F13D14F}">
  <dimension ref="A1:K65"/>
  <sheetViews>
    <sheetView tabSelected="1" zoomScale="90" zoomScaleNormal="90" workbookViewId="0">
      <selection activeCell="C16" sqref="C16"/>
    </sheetView>
  </sheetViews>
  <sheetFormatPr defaultColWidth="11.5546875" defaultRowHeight="14.4"/>
  <cols>
    <col min="1" max="1" width="40.109375" customWidth="1"/>
    <col min="2" max="2" width="39.88671875" bestFit="1" customWidth="1"/>
    <col min="3" max="3" width="31.88671875" bestFit="1" customWidth="1"/>
    <col min="4" max="4" width="57.6640625" bestFit="1" customWidth="1"/>
    <col min="5" max="5" width="47.5546875" bestFit="1" customWidth="1"/>
    <col min="6" max="6" width="32.109375" customWidth="1"/>
    <col min="7" max="7" width="29.5546875" customWidth="1"/>
    <col min="8" max="8" width="26.77734375" customWidth="1"/>
    <col min="9" max="9" width="29.44140625" customWidth="1"/>
    <col min="10" max="10" width="30.44140625" bestFit="1" customWidth="1"/>
    <col min="11" max="11" width="22.33203125" customWidth="1"/>
  </cols>
  <sheetData>
    <row r="1" spans="1:11" s="3" customFormat="1" ht="58.05" customHeight="1" thickBot="1">
      <c r="A1" s="1"/>
      <c r="B1" s="54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ht="63">
      <c r="A2" s="55" t="s">
        <v>1</v>
      </c>
      <c r="B2" s="40" t="s">
        <v>2</v>
      </c>
      <c r="C2" s="41" t="s">
        <v>3</v>
      </c>
      <c r="D2" s="41" t="s">
        <v>4</v>
      </c>
      <c r="E2" s="42" t="s">
        <v>5</v>
      </c>
      <c r="F2" s="42" t="s">
        <v>6</v>
      </c>
      <c r="G2" s="42" t="s">
        <v>7</v>
      </c>
      <c r="H2" s="56" t="s">
        <v>8</v>
      </c>
      <c r="I2" s="56" t="s">
        <v>9</v>
      </c>
      <c r="J2" s="57" t="s">
        <v>10</v>
      </c>
      <c r="K2" s="58"/>
    </row>
    <row r="3" spans="1:11">
      <c r="A3" s="59" t="s">
        <v>11</v>
      </c>
      <c r="B3" s="43" t="s">
        <v>12</v>
      </c>
      <c r="C3" s="4"/>
      <c r="D3" s="5">
        <v>9900</v>
      </c>
      <c r="E3" s="6" t="s">
        <v>13</v>
      </c>
      <c r="F3" s="6"/>
      <c r="G3" s="7">
        <v>9050</v>
      </c>
      <c r="H3" s="8">
        <f>SUM(D3-G3)</f>
        <v>850</v>
      </c>
      <c r="I3" s="8">
        <f>SUM(H3)</f>
        <v>850</v>
      </c>
      <c r="J3" s="8">
        <v>6828</v>
      </c>
      <c r="K3" s="60" t="s">
        <v>14</v>
      </c>
    </row>
    <row r="4" spans="1:11">
      <c r="A4" s="59" t="s">
        <v>15</v>
      </c>
      <c r="B4" s="43" t="s">
        <v>16</v>
      </c>
      <c r="C4" s="4" t="s">
        <v>17</v>
      </c>
      <c r="D4" s="9">
        <v>2348.6799999999998</v>
      </c>
      <c r="E4" s="6" t="s">
        <v>18</v>
      </c>
      <c r="F4" s="6"/>
      <c r="G4" s="7">
        <v>0</v>
      </c>
      <c r="H4" s="8">
        <f t="shared" ref="H4:H8" si="0">SUM(D4-G4)</f>
        <v>2348.6799999999998</v>
      </c>
      <c r="I4" s="8">
        <f t="shared" ref="I4:I8" si="1">SUM(H4)</f>
        <v>2348.6799999999998</v>
      </c>
      <c r="J4" s="8">
        <v>62388</v>
      </c>
      <c r="K4" s="60" t="s">
        <v>19</v>
      </c>
    </row>
    <row r="5" spans="1:11">
      <c r="A5" s="59" t="s">
        <v>20</v>
      </c>
      <c r="B5" s="43" t="s">
        <v>21</v>
      </c>
      <c r="C5" s="4"/>
      <c r="D5" s="10">
        <v>1600</v>
      </c>
      <c r="E5" s="6" t="s">
        <v>18</v>
      </c>
      <c r="F5" s="6"/>
      <c r="G5" s="7">
        <v>0</v>
      </c>
      <c r="H5" s="8">
        <f t="shared" si="0"/>
        <v>1600</v>
      </c>
      <c r="I5" s="8">
        <f t="shared" si="1"/>
        <v>1600</v>
      </c>
      <c r="J5" s="8">
        <v>62388</v>
      </c>
      <c r="K5" s="60" t="s">
        <v>22</v>
      </c>
    </row>
    <row r="6" spans="1:11">
      <c r="A6" s="59" t="s">
        <v>23</v>
      </c>
      <c r="B6" s="43" t="s">
        <v>24</v>
      </c>
      <c r="C6" s="4"/>
      <c r="D6" s="10">
        <v>850</v>
      </c>
      <c r="E6" s="6" t="s">
        <v>18</v>
      </c>
      <c r="F6" s="6"/>
      <c r="G6" s="7">
        <v>0</v>
      </c>
      <c r="H6" s="8">
        <f t="shared" si="0"/>
        <v>850</v>
      </c>
      <c r="I6" s="8">
        <f t="shared" si="1"/>
        <v>850</v>
      </c>
      <c r="J6" s="8"/>
      <c r="K6" s="60"/>
    </row>
    <row r="7" spans="1:11">
      <c r="A7" s="59" t="s">
        <v>25</v>
      </c>
      <c r="B7" s="43" t="s">
        <v>26</v>
      </c>
      <c r="C7" s="4" t="s">
        <v>27</v>
      </c>
      <c r="D7" s="10">
        <v>750</v>
      </c>
      <c r="E7" s="6" t="s">
        <v>25</v>
      </c>
      <c r="F7" s="6" t="s">
        <v>28</v>
      </c>
      <c r="G7" s="7">
        <v>3161.38</v>
      </c>
      <c r="H7" s="8">
        <f t="shared" si="0"/>
        <v>-2411.38</v>
      </c>
      <c r="I7" s="8">
        <f t="shared" si="1"/>
        <v>-2411.38</v>
      </c>
      <c r="J7" s="8"/>
      <c r="K7" s="60"/>
    </row>
    <row r="8" spans="1:11">
      <c r="A8" s="59" t="s">
        <v>29</v>
      </c>
      <c r="B8" s="43" t="s">
        <v>30</v>
      </c>
      <c r="C8" s="4" t="s">
        <v>31</v>
      </c>
      <c r="D8" s="9">
        <v>1961.57</v>
      </c>
      <c r="E8" s="6" t="s">
        <v>18</v>
      </c>
      <c r="F8" s="6"/>
      <c r="G8" s="7">
        <v>0</v>
      </c>
      <c r="H8" s="8">
        <f t="shared" si="0"/>
        <v>1961.57</v>
      </c>
      <c r="I8" s="8">
        <f t="shared" si="1"/>
        <v>1961.57</v>
      </c>
      <c r="J8" s="8"/>
      <c r="K8" s="60"/>
    </row>
    <row r="9" spans="1:11" ht="15" thickBot="1">
      <c r="A9" s="59"/>
      <c r="B9" s="43"/>
      <c r="C9" s="4"/>
      <c r="D9" s="10"/>
      <c r="E9" s="12" t="s">
        <v>32</v>
      </c>
      <c r="F9" s="32">
        <v>55556</v>
      </c>
      <c r="G9" s="11">
        <v>4629.67</v>
      </c>
      <c r="H9" s="27">
        <f>SUM(D9-G9)</f>
        <v>-4629.67</v>
      </c>
      <c r="I9" s="27">
        <v>0</v>
      </c>
      <c r="J9" s="27"/>
      <c r="K9" s="61"/>
    </row>
    <row r="10" spans="1:11" ht="21.6" thickBot="1">
      <c r="A10" s="59" t="s">
        <v>33</v>
      </c>
      <c r="B10" s="44"/>
      <c r="C10" s="45" t="s">
        <v>34</v>
      </c>
      <c r="D10" s="46">
        <f>SUM(D3:D8)</f>
        <v>17410.25</v>
      </c>
      <c r="E10" s="47"/>
      <c r="F10" s="47" t="s">
        <v>35</v>
      </c>
      <c r="G10" s="48">
        <f>SUM(G3:G9)</f>
        <v>16841.050000000003</v>
      </c>
      <c r="H10" s="50">
        <f>SUM(D10-G10)</f>
        <v>569.19999999999709</v>
      </c>
      <c r="I10" s="51">
        <f>SUM(I2:I9)</f>
        <v>5198.87</v>
      </c>
      <c r="J10" s="49">
        <f>SUM(J2:J9)</f>
        <v>131604</v>
      </c>
      <c r="K10" s="62" t="s">
        <v>36</v>
      </c>
    </row>
    <row r="11" spans="1:11" ht="30.6" thickTop="1" thickBot="1">
      <c r="A11" s="63"/>
      <c r="B11" s="64"/>
      <c r="C11" s="64"/>
      <c r="D11" s="64"/>
      <c r="E11" s="64"/>
      <c r="F11" s="64"/>
      <c r="G11" s="64"/>
      <c r="H11" s="64"/>
      <c r="I11" s="64"/>
      <c r="J11" s="38">
        <f>SUM(G16,G12)</f>
        <v>35704.86</v>
      </c>
      <c r="K11" s="65" t="s">
        <v>54</v>
      </c>
    </row>
    <row r="12" spans="1:11" ht="30" thickTop="1" thickBot="1">
      <c r="A12" s="17">
        <v>2025</v>
      </c>
      <c r="B12" s="18"/>
      <c r="C12" s="64"/>
      <c r="D12" s="52">
        <v>2025</v>
      </c>
      <c r="E12" s="53"/>
      <c r="F12" s="82" t="s">
        <v>74</v>
      </c>
      <c r="G12" s="83">
        <v>6852</v>
      </c>
      <c r="H12" s="84" t="s">
        <v>54</v>
      </c>
      <c r="I12" s="64"/>
      <c r="J12" s="39">
        <f>SUM(J10-J11)</f>
        <v>95899.14</v>
      </c>
      <c r="K12" s="66" t="s">
        <v>55</v>
      </c>
    </row>
    <row r="13" spans="1:11" ht="21.6" thickBot="1">
      <c r="A13" s="28" t="s">
        <v>50</v>
      </c>
      <c r="B13" s="29"/>
      <c r="C13" s="81" t="s">
        <v>75</v>
      </c>
      <c r="D13" s="24" t="s">
        <v>57</v>
      </c>
      <c r="E13" s="26" t="s">
        <v>58</v>
      </c>
      <c r="F13" s="64"/>
      <c r="G13" s="64"/>
      <c r="H13" s="85"/>
      <c r="I13" s="64"/>
      <c r="J13" s="64"/>
      <c r="K13" s="67"/>
    </row>
    <row r="14" spans="1:11">
      <c r="A14" s="15" t="s">
        <v>37</v>
      </c>
      <c r="B14" s="16">
        <v>9168.42</v>
      </c>
      <c r="C14" s="64"/>
      <c r="D14" s="23">
        <v>10841.41</v>
      </c>
      <c r="E14" s="16">
        <v>2775.25</v>
      </c>
      <c r="F14" s="64"/>
      <c r="G14" s="64"/>
      <c r="H14" s="85"/>
      <c r="I14" s="64"/>
      <c r="J14" s="68"/>
      <c r="K14" s="25"/>
    </row>
    <row r="15" spans="1:11" ht="15" thickBot="1">
      <c r="A15" s="15" t="s">
        <v>38</v>
      </c>
      <c r="B15" s="16">
        <v>9168.42</v>
      </c>
      <c r="C15" s="64"/>
      <c r="D15" s="23">
        <v>10918.08</v>
      </c>
      <c r="E15" s="16">
        <v>2774.55</v>
      </c>
      <c r="F15" s="64"/>
      <c r="G15" s="64"/>
      <c r="H15" s="85"/>
      <c r="I15" s="64"/>
      <c r="J15" s="64"/>
      <c r="K15" s="25"/>
    </row>
    <row r="16" spans="1:11" ht="15" customHeight="1" thickBot="1">
      <c r="A16" s="15" t="s">
        <v>39</v>
      </c>
      <c r="B16" s="16">
        <v>9168.42</v>
      </c>
      <c r="C16" s="64"/>
      <c r="D16" s="30">
        <v>9592.52</v>
      </c>
      <c r="E16" s="33">
        <v>2907.25</v>
      </c>
      <c r="F16" s="36">
        <f>SUM(D16:E16)</f>
        <v>12499.77</v>
      </c>
      <c r="G16" s="87">
        <f>SUM(F16,F18,F20)</f>
        <v>28852.86</v>
      </c>
      <c r="H16" s="85"/>
      <c r="I16" s="64"/>
      <c r="J16" s="64"/>
      <c r="K16" s="25"/>
    </row>
    <row r="17" spans="1:11" ht="21.6" thickBot="1">
      <c r="A17" s="28" t="s">
        <v>73</v>
      </c>
      <c r="B17" s="29"/>
      <c r="C17" s="64"/>
      <c r="D17" s="21" t="s">
        <v>53</v>
      </c>
      <c r="E17" s="34">
        <f>SUM(D14:E16)</f>
        <v>39809.06</v>
      </c>
      <c r="F17" s="37"/>
      <c r="G17" s="88"/>
      <c r="H17" s="85"/>
      <c r="I17" s="64"/>
      <c r="J17" s="64"/>
      <c r="K17" s="25"/>
    </row>
    <row r="18" spans="1:11" ht="15" customHeight="1" thickBot="1">
      <c r="A18" s="15" t="s">
        <v>40</v>
      </c>
      <c r="B18" s="16">
        <v>9608.51</v>
      </c>
      <c r="C18" s="64"/>
      <c r="D18" s="30">
        <v>9409.39</v>
      </c>
      <c r="E18" s="33">
        <v>1443.7</v>
      </c>
      <c r="F18" s="36">
        <f>SUM(D18:E18)</f>
        <v>10853.09</v>
      </c>
      <c r="G18" s="88"/>
      <c r="H18" s="85"/>
      <c r="I18" s="64"/>
      <c r="J18" s="64"/>
      <c r="K18" s="25"/>
    </row>
    <row r="19" spans="1:11" ht="14.4" customHeight="1" thickTop="1" thickBot="1">
      <c r="A19" s="15" t="s">
        <v>41</v>
      </c>
      <c r="B19" s="16">
        <v>9608.51</v>
      </c>
      <c r="C19" s="64"/>
      <c r="D19" s="71" t="s">
        <v>56</v>
      </c>
      <c r="E19" s="72" t="s">
        <v>59</v>
      </c>
      <c r="F19" s="64"/>
      <c r="G19" s="88"/>
      <c r="H19" s="85"/>
      <c r="I19" s="64"/>
      <c r="J19" s="64"/>
      <c r="K19" s="25"/>
    </row>
    <row r="20" spans="1:11" ht="15.6" thickTop="1" thickBot="1">
      <c r="A20" s="15" t="s">
        <v>42</v>
      </c>
      <c r="B20" s="16">
        <v>9608.51</v>
      </c>
      <c r="C20" s="64"/>
      <c r="D20" s="35">
        <v>4500</v>
      </c>
      <c r="E20" s="31">
        <v>1000</v>
      </c>
      <c r="F20" s="36">
        <f>SUM(D20:E20)</f>
        <v>5500</v>
      </c>
      <c r="G20" s="89"/>
      <c r="H20" s="86"/>
      <c r="I20" s="64"/>
      <c r="J20" s="64"/>
      <c r="K20" s="25"/>
    </row>
    <row r="21" spans="1:11" ht="21.6" thickBot="1">
      <c r="A21" s="28" t="s">
        <v>51</v>
      </c>
      <c r="B21" s="29"/>
      <c r="C21" s="64"/>
      <c r="D21" s="21" t="s">
        <v>53</v>
      </c>
      <c r="E21" s="22">
        <f>SUM(D18:E20)</f>
        <v>16353.09</v>
      </c>
      <c r="F21" s="64"/>
      <c r="G21" s="64"/>
      <c r="H21" s="64"/>
      <c r="I21" s="64"/>
      <c r="J21" s="64"/>
      <c r="K21" s="25"/>
    </row>
    <row r="22" spans="1:11">
      <c r="A22" s="15" t="s">
        <v>43</v>
      </c>
      <c r="B22" s="16">
        <v>9333.33</v>
      </c>
      <c r="C22" s="64"/>
      <c r="D22" s="15"/>
      <c r="E22" s="16"/>
      <c r="F22" s="64"/>
      <c r="G22" s="64"/>
      <c r="H22" s="64"/>
      <c r="I22" s="64"/>
      <c r="J22" s="64"/>
      <c r="K22" s="25"/>
    </row>
    <row r="23" spans="1:11">
      <c r="A23" s="15" t="s">
        <v>44</v>
      </c>
      <c r="B23" s="16">
        <v>9333.33</v>
      </c>
      <c r="C23" s="64"/>
      <c r="D23" s="15"/>
      <c r="E23" s="16"/>
      <c r="F23" s="64"/>
      <c r="G23" s="64"/>
      <c r="H23" s="64"/>
      <c r="I23" s="64"/>
      <c r="J23" s="64"/>
      <c r="K23" s="25"/>
    </row>
    <row r="24" spans="1:11" ht="15" thickBot="1">
      <c r="A24" s="15" t="s">
        <v>45</v>
      </c>
      <c r="B24" s="16">
        <v>9333.33</v>
      </c>
      <c r="C24" s="64"/>
      <c r="D24" s="15"/>
      <c r="E24" s="16"/>
      <c r="F24" s="14"/>
      <c r="G24" s="73" t="s">
        <v>60</v>
      </c>
      <c r="H24" s="74" t="s">
        <v>61</v>
      </c>
      <c r="I24" s="75"/>
      <c r="J24" s="75"/>
      <c r="K24" s="76"/>
    </row>
    <row r="25" spans="1:11" ht="21.6" thickBot="1">
      <c r="A25" s="28" t="s">
        <v>51</v>
      </c>
      <c r="B25" s="29"/>
      <c r="C25" s="64"/>
      <c r="D25" s="21" t="s">
        <v>53</v>
      </c>
      <c r="E25" s="22">
        <f>SUM(D22:E24)</f>
        <v>0</v>
      </c>
      <c r="F25" s="14"/>
      <c r="G25" s="73" t="s">
        <v>62</v>
      </c>
      <c r="H25" s="74" t="s">
        <v>63</v>
      </c>
      <c r="I25" s="75"/>
      <c r="J25" s="75"/>
      <c r="K25" s="76"/>
    </row>
    <row r="26" spans="1:11">
      <c r="A26" s="15" t="s">
        <v>46</v>
      </c>
      <c r="B26" s="16">
        <v>9333.33</v>
      </c>
      <c r="C26" s="64"/>
      <c r="D26" s="15"/>
      <c r="E26" s="16"/>
      <c r="F26" s="14"/>
      <c r="G26" s="73" t="s">
        <v>64</v>
      </c>
      <c r="H26" s="77" t="s">
        <v>65</v>
      </c>
      <c r="I26" s="77"/>
      <c r="J26" s="77"/>
      <c r="K26" s="78"/>
    </row>
    <row r="27" spans="1:11">
      <c r="A27" s="15" t="s">
        <v>47</v>
      </c>
      <c r="B27" s="16">
        <v>9333.33</v>
      </c>
      <c r="C27" s="64"/>
      <c r="D27" s="15"/>
      <c r="E27" s="16"/>
      <c r="F27" s="14"/>
      <c r="G27" s="73"/>
      <c r="H27" s="77" t="s">
        <v>66</v>
      </c>
      <c r="I27" s="77"/>
      <c r="J27" s="77"/>
      <c r="K27" s="78"/>
    </row>
    <row r="28" spans="1:11">
      <c r="A28" s="15" t="s">
        <v>48</v>
      </c>
      <c r="B28" s="16">
        <v>9333.33</v>
      </c>
      <c r="C28" s="64"/>
      <c r="D28" s="15"/>
      <c r="E28" s="16"/>
      <c r="F28" s="14"/>
      <c r="G28" s="73"/>
      <c r="H28" s="77" t="s">
        <v>67</v>
      </c>
      <c r="I28" s="77"/>
      <c r="J28" s="77"/>
      <c r="K28" s="78"/>
    </row>
    <row r="29" spans="1:11" ht="21.6" thickBot="1">
      <c r="A29" s="19" t="s">
        <v>49</v>
      </c>
      <c r="B29" s="20">
        <f>SUM(B14:B28)</f>
        <v>112330.77000000002</v>
      </c>
      <c r="C29" s="64"/>
      <c r="D29" s="19" t="s">
        <v>49</v>
      </c>
      <c r="E29" s="20">
        <f>SUM(E25,E21,E17)</f>
        <v>56162.149999999994</v>
      </c>
      <c r="F29" s="14"/>
      <c r="G29" s="73" t="s">
        <v>68</v>
      </c>
      <c r="H29" s="77" t="s">
        <v>69</v>
      </c>
      <c r="I29" s="77"/>
      <c r="J29" s="77"/>
      <c r="K29" s="78"/>
    </row>
    <row r="30" spans="1:11" ht="26.4" thickBot="1">
      <c r="A30" s="17">
        <v>2026</v>
      </c>
      <c r="B30" s="18"/>
      <c r="C30" s="64"/>
      <c r="D30" s="17">
        <v>2027</v>
      </c>
      <c r="E30" s="18"/>
      <c r="F30" s="14"/>
      <c r="G30" s="73" t="s">
        <v>70</v>
      </c>
      <c r="H30" s="77" t="s">
        <v>71</v>
      </c>
      <c r="I30" s="77"/>
      <c r="J30" s="77"/>
      <c r="K30" s="78"/>
    </row>
    <row r="31" spans="1:11" ht="21.6" thickBot="1">
      <c r="A31" s="28" t="s">
        <v>52</v>
      </c>
      <c r="B31" s="29"/>
      <c r="C31" s="64"/>
      <c r="D31" s="28" t="s">
        <v>51</v>
      </c>
      <c r="E31" s="29"/>
      <c r="F31" s="14"/>
      <c r="G31" s="79" t="s">
        <v>72</v>
      </c>
      <c r="H31" s="79"/>
      <c r="I31" s="79"/>
      <c r="J31" s="79"/>
      <c r="K31" s="80"/>
    </row>
    <row r="32" spans="1:11">
      <c r="A32" s="15" t="s">
        <v>37</v>
      </c>
      <c r="B32" s="16">
        <v>9333.33</v>
      </c>
      <c r="C32" s="64"/>
      <c r="D32" s="15" t="s">
        <v>37</v>
      </c>
      <c r="E32" s="16">
        <v>9333.33</v>
      </c>
      <c r="F32" s="64"/>
      <c r="G32" s="64"/>
      <c r="H32" s="64"/>
      <c r="I32" s="64"/>
      <c r="J32" s="64"/>
      <c r="K32" s="25"/>
    </row>
    <row r="33" spans="1:11">
      <c r="A33" s="15" t="s">
        <v>38</v>
      </c>
      <c r="B33" s="16">
        <v>9333.33</v>
      </c>
      <c r="C33" s="64"/>
      <c r="D33" s="15" t="s">
        <v>38</v>
      </c>
      <c r="E33" s="16">
        <v>9333.33</v>
      </c>
      <c r="F33" s="64"/>
      <c r="G33" s="64"/>
      <c r="H33" s="64"/>
      <c r="I33" s="64"/>
      <c r="J33" s="64"/>
      <c r="K33" s="25"/>
    </row>
    <row r="34" spans="1:11" ht="15" thickBot="1">
      <c r="A34" s="15" t="s">
        <v>39</v>
      </c>
      <c r="B34" s="16">
        <v>9333.33</v>
      </c>
      <c r="C34" s="64"/>
      <c r="D34" s="15" t="s">
        <v>39</v>
      </c>
      <c r="E34" s="16">
        <v>9333.33</v>
      </c>
      <c r="F34" s="14"/>
      <c r="G34" s="64"/>
      <c r="H34" s="64"/>
      <c r="I34" s="64"/>
      <c r="J34" s="64"/>
      <c r="K34" s="25"/>
    </row>
    <row r="35" spans="1:11" ht="21.6" thickBot="1">
      <c r="A35" s="28" t="s">
        <v>51</v>
      </c>
      <c r="B35" s="29"/>
      <c r="C35" s="64"/>
      <c r="D35" s="28" t="s">
        <v>51</v>
      </c>
      <c r="E35" s="29"/>
      <c r="F35" s="64"/>
      <c r="G35" s="64"/>
      <c r="H35" s="64"/>
      <c r="I35" s="64"/>
      <c r="J35" s="64"/>
      <c r="K35" s="25"/>
    </row>
    <row r="36" spans="1:11">
      <c r="A36" s="15" t="s">
        <v>40</v>
      </c>
      <c r="B36" s="16">
        <v>9333.33</v>
      </c>
      <c r="C36" s="64"/>
      <c r="D36" s="15" t="s">
        <v>40</v>
      </c>
      <c r="E36" s="16">
        <v>9333.33</v>
      </c>
      <c r="F36" s="64"/>
      <c r="G36" s="64"/>
      <c r="H36" s="64"/>
      <c r="I36" s="64"/>
      <c r="J36" s="64"/>
      <c r="K36" s="25"/>
    </row>
    <row r="37" spans="1:11">
      <c r="A37" s="15" t="s">
        <v>41</v>
      </c>
      <c r="B37" s="16">
        <v>9333.33</v>
      </c>
      <c r="C37" s="64"/>
      <c r="D37" s="15" t="s">
        <v>41</v>
      </c>
      <c r="E37" s="16">
        <v>9333.33</v>
      </c>
      <c r="F37" s="64"/>
      <c r="G37" s="64"/>
      <c r="H37" s="64"/>
      <c r="I37" s="64"/>
      <c r="J37" s="64"/>
      <c r="K37" s="25"/>
    </row>
    <row r="38" spans="1:11" ht="15" thickBot="1">
      <c r="A38" s="15" t="s">
        <v>42</v>
      </c>
      <c r="B38" s="16">
        <v>9333.33</v>
      </c>
      <c r="C38" s="64"/>
      <c r="D38" s="15" t="s">
        <v>42</v>
      </c>
      <c r="E38" s="16">
        <v>9333.33</v>
      </c>
      <c r="F38" s="64"/>
      <c r="G38" s="64"/>
      <c r="H38" s="64"/>
      <c r="I38" s="64"/>
      <c r="J38" s="64"/>
      <c r="K38" s="25"/>
    </row>
    <row r="39" spans="1:11" ht="21.6" thickBot="1">
      <c r="A39" s="28" t="s">
        <v>51</v>
      </c>
      <c r="B39" s="29"/>
      <c r="C39" s="64"/>
      <c r="D39" s="28" t="s">
        <v>51</v>
      </c>
      <c r="E39" s="29"/>
      <c r="F39" s="64"/>
      <c r="G39" s="64"/>
      <c r="H39" s="64"/>
      <c r="I39" s="64"/>
      <c r="J39" s="64"/>
      <c r="K39" s="25"/>
    </row>
    <row r="40" spans="1:11">
      <c r="A40" s="15" t="s">
        <v>43</v>
      </c>
      <c r="B40" s="16">
        <v>9333.33</v>
      </c>
      <c r="C40" s="64"/>
      <c r="D40" s="15" t="s">
        <v>43</v>
      </c>
      <c r="E40" s="16">
        <v>9333.33</v>
      </c>
      <c r="F40" s="64"/>
      <c r="G40" s="64"/>
      <c r="H40" s="64"/>
      <c r="I40" s="64"/>
      <c r="J40" s="64"/>
      <c r="K40" s="25"/>
    </row>
    <row r="41" spans="1:11">
      <c r="A41" s="15" t="s">
        <v>44</v>
      </c>
      <c r="B41" s="16">
        <v>9333.33</v>
      </c>
      <c r="C41" s="64"/>
      <c r="D41" s="15" t="s">
        <v>44</v>
      </c>
      <c r="E41" s="16">
        <v>9333.33</v>
      </c>
      <c r="F41" s="64"/>
      <c r="G41" s="64"/>
      <c r="H41" s="64"/>
      <c r="I41" s="64"/>
      <c r="J41" s="64"/>
      <c r="K41" s="25"/>
    </row>
    <row r="42" spans="1:11" ht="15" thickBot="1">
      <c r="A42" s="15" t="s">
        <v>45</v>
      </c>
      <c r="B42" s="16">
        <v>9333.33</v>
      </c>
      <c r="C42" s="64"/>
      <c r="D42" s="15" t="s">
        <v>45</v>
      </c>
      <c r="E42" s="16">
        <v>9333.33</v>
      </c>
      <c r="F42" s="64"/>
      <c r="G42" s="64"/>
      <c r="H42" s="64"/>
      <c r="I42" s="64"/>
      <c r="J42" s="64"/>
      <c r="K42" s="25"/>
    </row>
    <row r="43" spans="1:11" ht="21.6" thickBot="1">
      <c r="A43" s="28" t="s">
        <v>51</v>
      </c>
      <c r="B43" s="29"/>
      <c r="C43" s="64"/>
      <c r="D43" s="28" t="s">
        <v>51</v>
      </c>
      <c r="E43" s="29"/>
      <c r="F43" s="64"/>
      <c r="G43" s="64"/>
      <c r="H43" s="64"/>
      <c r="I43" s="64"/>
      <c r="J43" s="64"/>
      <c r="K43" s="25"/>
    </row>
    <row r="44" spans="1:11">
      <c r="A44" s="15" t="s">
        <v>46</v>
      </c>
      <c r="B44" s="16">
        <v>9333.33</v>
      </c>
      <c r="C44" s="64"/>
      <c r="D44" s="15" t="s">
        <v>46</v>
      </c>
      <c r="E44" s="16">
        <v>9333.33</v>
      </c>
      <c r="F44" s="64"/>
      <c r="G44" s="64"/>
      <c r="H44" s="64"/>
      <c r="I44" s="64"/>
      <c r="J44" s="64"/>
      <c r="K44" s="25"/>
    </row>
    <row r="45" spans="1:11">
      <c r="A45" s="15" t="s">
        <v>47</v>
      </c>
      <c r="B45" s="16">
        <v>9333.33</v>
      </c>
      <c r="C45" s="64"/>
      <c r="D45" s="15" t="s">
        <v>47</v>
      </c>
      <c r="E45" s="16">
        <v>9333.33</v>
      </c>
      <c r="F45" s="64"/>
      <c r="G45" s="64"/>
      <c r="H45" s="64"/>
      <c r="I45" s="64"/>
      <c r="J45" s="64"/>
      <c r="K45" s="25"/>
    </row>
    <row r="46" spans="1:11">
      <c r="A46" s="15" t="s">
        <v>48</v>
      </c>
      <c r="B46" s="16">
        <v>9333.33</v>
      </c>
      <c r="C46" s="64"/>
      <c r="D46" s="15" t="s">
        <v>48</v>
      </c>
      <c r="E46" s="16">
        <v>9333.33</v>
      </c>
      <c r="F46" s="64"/>
      <c r="G46" s="64"/>
      <c r="H46" s="64"/>
      <c r="I46" s="64"/>
      <c r="J46" s="64"/>
      <c r="K46" s="25"/>
    </row>
    <row r="47" spans="1:11" ht="21.6" thickBot="1">
      <c r="A47" s="19" t="s">
        <v>49</v>
      </c>
      <c r="B47" s="20">
        <f>SUM(B32:B46)</f>
        <v>111999.96</v>
      </c>
      <c r="C47" s="69"/>
      <c r="D47" s="19" t="s">
        <v>49</v>
      </c>
      <c r="E47" s="20">
        <f>SUM(E32:E46)</f>
        <v>111999.96</v>
      </c>
      <c r="F47" s="69"/>
      <c r="G47" s="69"/>
      <c r="H47" s="69"/>
      <c r="I47" s="69"/>
      <c r="J47" s="69"/>
      <c r="K47" s="70"/>
    </row>
    <row r="48" spans="1:11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  <row r="53" spans="5:5">
      <c r="E53" s="13"/>
    </row>
    <row r="54" spans="5:5">
      <c r="E54" s="13"/>
    </row>
    <row r="55" spans="5:5">
      <c r="E55" s="13"/>
    </row>
    <row r="56" spans="5:5">
      <c r="E56" s="13"/>
    </row>
    <row r="57" spans="5:5">
      <c r="E57" s="13"/>
    </row>
    <row r="58" spans="5:5">
      <c r="E58" s="13"/>
    </row>
    <row r="59" spans="5:5">
      <c r="E59" s="13"/>
    </row>
    <row r="60" spans="5:5">
      <c r="E60" s="13"/>
    </row>
    <row r="61" spans="5:5">
      <c r="E61" s="13"/>
    </row>
    <row r="62" spans="5:5">
      <c r="E62" s="13"/>
    </row>
    <row r="63" spans="5:5">
      <c r="E63" s="13"/>
    </row>
    <row r="64" spans="5:5">
      <c r="E64" s="13"/>
    </row>
    <row r="65" spans="5:5">
      <c r="E65" s="13"/>
    </row>
  </sheetData>
  <mergeCells count="25">
    <mergeCell ref="H29:K29"/>
    <mergeCell ref="H30:K30"/>
    <mergeCell ref="G31:K31"/>
    <mergeCell ref="H12:H20"/>
    <mergeCell ref="G16:G20"/>
    <mergeCell ref="H26:K26"/>
    <mergeCell ref="H27:K27"/>
    <mergeCell ref="H28:K28"/>
    <mergeCell ref="A31:B31"/>
    <mergeCell ref="A35:B35"/>
    <mergeCell ref="A39:B39"/>
    <mergeCell ref="A43:B43"/>
    <mergeCell ref="D31:E31"/>
    <mergeCell ref="D35:E35"/>
    <mergeCell ref="D39:E39"/>
    <mergeCell ref="D43:E43"/>
    <mergeCell ref="B1:K1"/>
    <mergeCell ref="A30:B30"/>
    <mergeCell ref="D30:E30"/>
    <mergeCell ref="A12:B12"/>
    <mergeCell ref="D12:E12"/>
    <mergeCell ref="A13:B13"/>
    <mergeCell ref="A17:B17"/>
    <mergeCell ref="A21:B21"/>
    <mergeCell ref="A25:B25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Breakdown Circuit UC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2025-04-28T18:07:19Z</dcterms:created>
  <dcterms:modified xsi:type="dcterms:W3CDTF">2025-04-30T00:05:11Z</dcterms:modified>
</cp:coreProperties>
</file>