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ject Plan" sheetId="1" r:id="rId4"/>
    <sheet state="visible" name="SOW" sheetId="2" r:id="rId5"/>
    <sheet state="visible" name="Milestones" sheetId="3" r:id="rId6"/>
    <sheet state="visible" name="Action Items Tracker" sheetId="4" r:id="rId7"/>
    <sheet state="visible" name="IssuesRisks Tracker" sheetId="5" r:id="rId8"/>
    <sheet state="visible" name="Contacts" sheetId="6" r:id="rId9"/>
    <sheet state="visible" name="Hours Logged" sheetId="7" r:id="rId10"/>
    <sheet state="visible" name="Go Live Checklist" sheetId="8" r:id="rId11"/>
  </sheets>
  <definedNames>
    <definedName hidden="1" localSheetId="3" name="_xlnm._FilterDatabase">'Action Items Tracker'!$A$2:$F$121</definedName>
    <definedName hidden="1" localSheetId="4" name="_xlnm._FilterDatabase">'IssuesRisks Tracker'!$A$2:$I$22</definedName>
  </definedNames>
  <calcPr/>
</workbook>
</file>

<file path=xl/sharedStrings.xml><?xml version="1.0" encoding="utf-8"?>
<sst xmlns="http://schemas.openxmlformats.org/spreadsheetml/2006/main" count="393" uniqueCount="245">
  <si>
    <t>Implementation Project Plan</t>
  </si>
  <si>
    <t xml:space="preserve">PROJECT TITLE  </t>
  </si>
  <si>
    <t>Talkdesk Implementation</t>
  </si>
  <si>
    <t>COMPANY NAME</t>
  </si>
  <si>
    <t>EGIA</t>
  </si>
  <si>
    <t>PROJECT MANAGER</t>
  </si>
  <si>
    <t>Samantha</t>
  </si>
  <si>
    <t xml:space="preserve">Sanchez </t>
  </si>
  <si>
    <t>OVERALL TIMELINE</t>
  </si>
  <si>
    <t>December 2025 - March 2026</t>
  </si>
  <si>
    <t xml:space="preserve">SOLUTIONS CONSULTANT </t>
  </si>
  <si>
    <t>Danielle</t>
  </si>
  <si>
    <t>Abbott</t>
  </si>
  <si>
    <t>LAST UPDATED</t>
  </si>
  <si>
    <t>(Indicates Key Project Milestone)</t>
  </si>
  <si>
    <t>Key Durations</t>
  </si>
  <si>
    <t>TASK TITLE / DESCRIPTION</t>
  </si>
  <si>
    <t>TASK OWNER</t>
  </si>
  <si>
    <t>START DATE</t>
  </si>
  <si>
    <t>END DATE</t>
  </si>
  <si>
    <r>
      <rPr>
        <rFont val="Inter"/>
        <b/>
        <color rgb="FFFFFFFF"/>
        <sz val="10.0"/>
      </rPr>
      <t xml:space="preserve">DURATION
</t>
    </r>
    <r>
      <rPr>
        <rFont val="Inter"/>
        <b val="0"/>
        <i/>
        <color rgb="FFFFFFFF"/>
        <sz val="8.0"/>
      </rPr>
      <t>(working days)</t>
    </r>
  </si>
  <si>
    <t>PCT OF TASK COMPLETE</t>
  </si>
  <si>
    <t>AT RISK?</t>
  </si>
  <si>
    <t xml:space="preserve">NOTES/ STATUS </t>
  </si>
  <si>
    <t>DETAILS /INFORMATION</t>
  </si>
  <si>
    <t>Project Communication</t>
  </si>
  <si>
    <t>Implementation Kick off</t>
  </si>
  <si>
    <t>Project kickoff meeting</t>
  </si>
  <si>
    <t>Holidays/ Time-Off</t>
  </si>
  <si>
    <t>Thanksgiving Day &amp; Next</t>
  </si>
  <si>
    <t>Talkdesk</t>
  </si>
  <si>
    <t>Christmas Eve &amp; Day</t>
  </si>
  <si>
    <t>New Years Day</t>
  </si>
  <si>
    <t>President's Day</t>
  </si>
  <si>
    <t>Discovery</t>
  </si>
  <si>
    <t>Discovery Workshop(s)</t>
  </si>
  <si>
    <t>Scheduled</t>
  </si>
  <si>
    <t>Workshop to detail requirements to feed discovery report and begin config</t>
  </si>
  <si>
    <t>Complete Discovery WorkBooks</t>
  </si>
  <si>
    <t>Fill out configuration workbook for requirements gathering</t>
  </si>
  <si>
    <t>Complete Discovery Report</t>
  </si>
  <si>
    <t>Fill out discovery report based on information gathered</t>
  </si>
  <si>
    <t>Approval of Discovery Report</t>
  </si>
  <si>
    <t>(email) Sign-off on discovery and requirements gathering. Grants approval to move to Configuration stage</t>
  </si>
  <si>
    <t>Configuration</t>
  </si>
  <si>
    <t>Move KBs from Intent based to Agentic</t>
  </si>
  <si>
    <t>Build/Configure Agentic AI (FAQ)</t>
  </si>
  <si>
    <r>
      <rPr>
        <color rgb="FF1155CC"/>
        <u/>
      </rPr>
      <t>https://talkdesk.atlassian.net/wiki/spaces/SC/pages/5377654792/AI+-+Agent+Platform+-+CX+Product+Page</t>
    </r>
  </si>
  <si>
    <t>Build/Configure Agentic AI (Rebate)</t>
  </si>
  <si>
    <t xml:space="preserve">Remaining steps is set up rebate lookup, and have AI split for Tampa vs </t>
  </si>
  <si>
    <r>
      <rPr>
        <color rgb="FF1155CC"/>
        <u/>
      </rPr>
      <t>https://talkdesk.atlassian.net/wiki/spaces/SC/pages/5377654792/AI+-+Agent+Platform+-+CX+Product+Page</t>
    </r>
  </si>
  <si>
    <t xml:space="preserve">Create a Mutli-Agent on AI Platform </t>
  </si>
  <si>
    <t>Create Agentic Autopilot</t>
  </si>
  <si>
    <t xml:space="preserve">Connect Agentic Autopilot to Studio </t>
  </si>
  <si>
    <t>Configure Channels</t>
  </si>
  <si>
    <t>Configure Voices</t>
  </si>
  <si>
    <t>QA Agentic AI Agent</t>
  </si>
  <si>
    <t>Fuctionality testing and acceptance</t>
  </si>
  <si>
    <t>Configurations Complete</t>
  </si>
  <si>
    <t>Test, Train, and Prepare</t>
  </si>
  <si>
    <t xml:space="preserve">Talkdesk Academy - Agentic AI </t>
  </si>
  <si>
    <r>
      <rPr>
        <color rgb="FF1155CC"/>
        <u/>
      </rPr>
      <t>Autopilot - Agentic | Admins | Learning Paths | Talkdesk Academy</t>
    </r>
  </si>
  <si>
    <t xml:space="preserve">AI Training </t>
  </si>
  <si>
    <t>TBD</t>
  </si>
  <si>
    <t>Live Indepth Training</t>
  </si>
  <si>
    <t>Build out test plan</t>
  </si>
  <si>
    <t>Need to tailor to EGIA</t>
  </si>
  <si>
    <t>Test plan for UAT</t>
  </si>
  <si>
    <t>UAT Handoff</t>
  </si>
  <si>
    <t>TD</t>
  </si>
  <si>
    <t>To schedule</t>
  </si>
  <si>
    <t>User Acceptance Testing (UAT)</t>
  </si>
  <si>
    <t>UAT Window</t>
  </si>
  <si>
    <t>Deploy</t>
  </si>
  <si>
    <t>Complete pre-golive checklist and final sanity tests</t>
  </si>
  <si>
    <t>Go Live Deployment</t>
  </si>
  <si>
    <t>Talkdesk will provide support for up to one (1) go-live event(s) (i.e. cutovers).</t>
  </si>
  <si>
    <t>Post Deployment Support</t>
  </si>
  <si>
    <t>Post go-live, the Delivery Resource(s) will stay engaged for up to six (6) weeks for ongoing support.</t>
  </si>
  <si>
    <t>AI Optimization</t>
  </si>
  <si>
    <t>AI Team</t>
  </si>
  <si>
    <t>Talkdesk will provide continued AI Optimization services, for a period of up to three (3) months.</t>
  </si>
  <si>
    <t>Official Transition to Support/Services</t>
  </si>
  <si>
    <t>CSM/TAM become primary point(s) of contact</t>
  </si>
  <si>
    <t>Project Closure</t>
  </si>
  <si>
    <t>Phase 1</t>
  </si>
  <si>
    <t>Elite License</t>
  </si>
  <si>
    <t>Product</t>
  </si>
  <si>
    <t>SOW Terms</t>
  </si>
  <si>
    <t>Status</t>
  </si>
  <si>
    <t>Notes</t>
  </si>
  <si>
    <t>Agentic Autopilot (FAQ): Talkdesk will configure one (1) Agentic Autopilot, assuming
the following scope:
○ Included Channels:
○ Voice
○ Digital (Chat)
Talkdesk Inc. | 440 N Barranca Avenue #4375
Covina, CA 91723 | +1.844.332.2859
Docusign Envelope ID: 41240137-EE3D-47AB-8348-0A14AEB56FCA
○ Agentic Autopilot Goals:
○ Provide General information (FAQs)
○ Understand the caller’s / written message’s intent and
identify/respond in the contact’s language.
○ FAQ detection based on the use of Search Knowledge
component with content configured in the Talkdesk
Knowledge Management.
○ Includes External Sources with a web crawler of up to ten
(10) seed URLs, with up to two (2) page levels deep, and up
to one hundred (100) links per page.
○ Talkdesk will provide testing support and prompt fine-tuning
for up to ten (10) FAQs per Agentic.
○ Client is responsible for testing additional Q&amp;As
configured in the solution.
○ If the FAQs do not resolve the question, Talkdesk will escalate the
conversation to a Studio Flow for basic routing to a Ring Group or an
Agent.
○ Includes up to one (1) Action path to be used for escalations.
○ Talkdesk's Responsibilities:
○ Configuration of the AI Agent Orchestrator prompts (Name,
Description, and Instructions)
○ Context variables creation and description (as applicable)
○ Configuration of up to one (1) AI Agent(s) for specific instructions
(as applicable).
○ Configuration of up to ten (10) Knowledge Management Cards or
External Sources (PDF files / Web Crawler URLs);
○ Client’s Responsibilities:
○ Client will be required to build, manage and maintain the external
articles accordingly or can use the Talkdesk Knowledge
Management product as an in-house knowledge solution for the
FAQs.
○ Client is responsible for providing the descriptions (ie. instructions
to the LLM model) for the Automation Goal, Variables, and Actions.
○ During the testing phase and after going live, Client will be
responsible for fine tuning descriptions as required.
○ For the API calls mentioned above, assume the Client will provide
REST APIs that meet the minimum requirements for the use case.
See Talkdesk Connections integration assumptions in Section V.
Talkdesk Inc. | 440 N Barranca Avenue #4375
Covina, CA 91723 | +1.844.332.2859
Docusign Envelope ID: 41240137-EE3D-47AB-8348-0A14AEB56FCA
○ Product is part of a Preview program, not all features and functionality will
be available.
○ Note: Any Autopilot integrations, advanced features, or experiences beyond
the above scope are not included in this engagement. Additional
requirements will need a Change Order.</t>
  </si>
  <si>
    <t>Future Phases</t>
  </si>
  <si>
    <t>Milestones</t>
  </si>
  <si>
    <t>PCT Complete</t>
  </si>
  <si>
    <t>Closed Date</t>
  </si>
  <si>
    <t>Contract Signing</t>
  </si>
  <si>
    <t xml:space="preserve"> Action Items Tracker</t>
  </si>
  <si>
    <t>Category</t>
  </si>
  <si>
    <t>Description</t>
  </si>
  <si>
    <t>Action Owner</t>
  </si>
  <si>
    <t>Expected Resolution Date</t>
  </si>
  <si>
    <t>Comments</t>
  </si>
  <si>
    <t>Closed</t>
  </si>
  <si>
    <t>Send availability for 3 discovery sessions (first two weeks of December)
Eddie prefers Tuesdays/Wednesdays, afternoons, 1-3 PM PST</t>
  </si>
  <si>
    <t>Project Management</t>
  </si>
  <si>
    <t>Provide SharePoint access by Wednesday</t>
  </si>
  <si>
    <t>Clinton</t>
  </si>
  <si>
    <t>Complete discovery questionnaire and workbooks</t>
  </si>
  <si>
    <t>EGIA team</t>
  </si>
  <si>
    <t>Review existing project documentation to avoid duplication</t>
  </si>
  <si>
    <t>Lead technical discovery sessions</t>
  </si>
  <si>
    <t>Provide training documentation for MET and TBW systems to Danielle.</t>
  </si>
  <si>
    <t>Clinton / Maria</t>
  </si>
  <si>
    <t>In Progress</t>
  </si>
  <si>
    <t>Provide list of websites (public &amp; internal KB) that Agentic AI should reference.</t>
  </si>
  <si>
    <t>Verify website</t>
  </si>
  <si>
    <t>Confirm/update FAQs to ensure accuracy for card conversion.</t>
  </si>
  <si>
    <t>Verify if completed</t>
  </si>
  <si>
    <t>Complete Salesforce licensing validation and coordinate with Salesforce admin to begin integration setup.</t>
  </si>
  <si>
    <t>Documentation has been provided; 
Clinton has internal meeting on 12/16 with his team to work through this</t>
  </si>
  <si>
    <t>Provide preferred AI name (final) after checking with leadership/marketing.</t>
  </si>
  <si>
    <t>Prepare automations list (up to 2 initial automations) for Talkdesk to build.</t>
  </si>
  <si>
    <t>Send any additional guardrails or conversational tone guidelines.</t>
  </si>
  <si>
    <t>Open</t>
  </si>
  <si>
    <t>Configs</t>
  </si>
  <si>
    <t>Convert existing FAQs into Knowledge Cards for Agentic AI.</t>
  </si>
  <si>
    <t>Begin early framework setup using:
Voice configuration
Preliminary name (“Ageia”)
Web sources once provided</t>
  </si>
  <si>
    <t>Prepare initial AI flow structure using current Autobot as baseline.</t>
  </si>
  <si>
    <t>Training</t>
  </si>
  <si>
    <t>Provide training on creating additional Salesforce automations (after EGIA completes integration).</t>
  </si>
  <si>
    <t>Deliver a “laundry list” of required items for Friday’s follow-up session.</t>
  </si>
  <si>
    <t>Sam</t>
  </si>
  <si>
    <t>Upload remaining training documentation if found</t>
  </si>
  <si>
    <t>Coordinate scheduling of interview with Angela &amp; Lori</t>
  </si>
  <si>
    <t>High on the list of priority</t>
  </si>
  <si>
    <t>Contact Salesforce team (Mauricio or Justin) to confirm POC and required setup steps</t>
  </si>
  <si>
    <t>Review uploaded documentation and identify any gaps</t>
  </si>
  <si>
    <t>Begin drafting Discovery Report (BRD)</t>
  </si>
  <si>
    <t>Determine setup requirements, upload instance, and schedule meeting with Danielle if needed</t>
  </si>
  <si>
    <t>Salesforce Team</t>
  </si>
  <si>
    <t>Review all uploaded documentation (dispositions, processing steps, status codes)</t>
  </si>
  <si>
    <t>Evaluate old Talkdesk configuration/scripts for reuse</t>
  </si>
  <si>
    <t>Confirm Salesforce licensing activation</t>
  </si>
  <si>
    <t>Include Danielle in Salesforce integration meeting</t>
  </si>
  <si>
    <t>Identify gaps/questions requiring EGIA clarification</t>
  </si>
  <si>
    <t>Follow up with Lori if clarification is needed on status messaging</t>
  </si>
  <si>
    <t>Review Discovery Report with Eddie</t>
  </si>
  <si>
    <t>Monitoring</t>
  </si>
  <si>
    <t>Provide formal Discovery approval via email</t>
  </si>
  <si>
    <t>Begin configuration work post-approval</t>
  </si>
  <si>
    <t>Start weekly project status reports (including hours)</t>
  </si>
  <si>
    <t>Investigate Nimble-compatible CRM integration options</t>
  </si>
  <si>
    <t>JJ</t>
  </si>
  <si>
    <t>Review contractual flexibility if CRM integration is removed</t>
  </si>
  <si>
    <t>Follow up on Discovery approval if not received</t>
  </si>
  <si>
    <t>Reschedule Discovery Report review with Eddie present</t>
  </si>
  <si>
    <t>Review Discovery Report alignment with initiatives</t>
  </si>
  <si>
    <t>Eddie</t>
  </si>
  <si>
    <t>Confirm Salesforce / Nimble integration status with JJ</t>
  </si>
  <si>
    <t>Follow up with JJ to prompt response on integration</t>
  </si>
  <si>
    <t>Add Samantha Sanchez to rescheduled invite (FYI)</t>
  </si>
  <si>
    <t>Provide approval once Eddie confirms alignment</t>
  </si>
  <si>
    <t>Issues / Risks Tracker</t>
  </si>
  <si>
    <t>Type</t>
  </si>
  <si>
    <t>Severity</t>
  </si>
  <si>
    <r>
      <rPr>
        <rFont val="Inter"/>
        <b/>
        <color rgb="FFFFFFFF"/>
        <sz val="10.0"/>
      </rPr>
      <t xml:space="preserve">Ticket # </t>
    </r>
    <r>
      <rPr>
        <rFont val="Inter"/>
        <b/>
        <color rgb="FFFFFFFF"/>
        <sz val="10.0"/>
      </rPr>
      <t>(Zendesk or Jira)</t>
    </r>
  </si>
  <si>
    <t>Talkdesk Implementation - Contacts</t>
  </si>
  <si>
    <t>Company</t>
  </si>
  <si>
    <t>Name</t>
  </si>
  <si>
    <t>Email</t>
  </si>
  <si>
    <t>Role</t>
  </si>
  <si>
    <t>JJ Needham</t>
  </si>
  <si>
    <t>jj.needham@talkdesk.com</t>
  </si>
  <si>
    <t>EMEA Account Executive</t>
  </si>
  <si>
    <t>Danny Orrick</t>
  </si>
  <si>
    <t>danny.orrick@talkdesk.com</t>
  </si>
  <si>
    <t>Client Success Manager</t>
  </si>
  <si>
    <t>Jason Koval</t>
  </si>
  <si>
    <t>jason.koval@talkdesk.com</t>
  </si>
  <si>
    <t>PS Architect</t>
  </si>
  <si>
    <t>Samantha Sanchez</t>
  </si>
  <si>
    <t>samantha.sanchez@partner.talkdesk.com</t>
  </si>
  <si>
    <t>Project Manager</t>
  </si>
  <si>
    <t>Danielle Abbott</t>
  </si>
  <si>
    <t>danielle.abbott@partner.talkdesk.com</t>
  </si>
  <si>
    <t>Solutions Consultant</t>
  </si>
  <si>
    <t>N/A</t>
  </si>
  <si>
    <t>Technical Account Manager</t>
  </si>
  <si>
    <t>PST</t>
  </si>
  <si>
    <t xml:space="preserve">EGIA </t>
  </si>
  <si>
    <t>Clinton Cramer</t>
  </si>
  <si>
    <t>ccramer@egia.org</t>
  </si>
  <si>
    <t>Director - IT Program Management</t>
  </si>
  <si>
    <t>Maria Alatorre</t>
  </si>
  <si>
    <t>malatorre@egia.org</t>
  </si>
  <si>
    <t>Eddie Javaid</t>
  </si>
  <si>
    <t>ejavaid@egia.org</t>
  </si>
  <si>
    <t>Chief Technology Officer</t>
  </si>
  <si>
    <t>Initial SOW Hours</t>
  </si>
  <si>
    <t>Change Order Hours</t>
  </si>
  <si>
    <t>Total Budget Hours</t>
  </si>
  <si>
    <t>Actual Hours Consumed To-Date</t>
  </si>
  <si>
    <t>% of hours consumed To-Date</t>
  </si>
  <si>
    <t>Total Implementation</t>
  </si>
  <si>
    <r>
      <rPr>
        <rFont val="Inter"/>
        <color rgb="FF222222"/>
        <sz val="9.0"/>
      </rPr>
      <t xml:space="preserve">*Please see SOW for details on the estimated budget. </t>
    </r>
    <r>
      <rPr>
        <rFont val="Inter"/>
        <b/>
        <color rgb="FF222222"/>
        <sz val="9.0"/>
      </rPr>
      <t>These hours will be invoiced monthly at the hourly rate.</t>
    </r>
  </si>
  <si>
    <t>SOW</t>
  </si>
  <si>
    <t>Actuals</t>
  </si>
  <si>
    <t>% Actuals</t>
  </si>
  <si>
    <t>Testing</t>
  </si>
  <si>
    <t>Deployment</t>
  </si>
  <si>
    <t>Total</t>
  </si>
  <si>
    <t>Go Live Checklist</t>
  </si>
  <si>
    <t>Task</t>
  </si>
  <si>
    <t>Owner</t>
  </si>
  <si>
    <t>Agent Preparation</t>
  </si>
  <si>
    <r>
      <rPr>
        <rFont val="Inter"/>
        <color rgb="FF000000"/>
        <sz val="9.0"/>
      </rPr>
      <t xml:space="preserve">All agents confirmed as </t>
    </r>
    <r>
      <rPr>
        <rFont val="Inter"/>
        <color rgb="FF1155CC"/>
        <sz val="9.0"/>
        <u/>
      </rPr>
      <t>added</t>
    </r>
    <r>
      <rPr>
        <rFont val="Inter"/>
        <color rgb="FF000000"/>
        <sz val="9.0"/>
      </rPr>
      <t xml:space="preserve"> to production</t>
    </r>
  </si>
  <si>
    <t># of agents confirmed and configured in Talkdesk</t>
  </si>
  <si>
    <r>
      <rPr>
        <rFont val="Inter"/>
        <color rgb="FF000000"/>
        <sz val="9.0"/>
      </rPr>
      <t xml:space="preserve">Agents properly </t>
    </r>
    <r>
      <rPr>
        <rFont val="Inter"/>
        <color rgb="FF1155CC"/>
        <sz val="9.0"/>
        <u/>
      </rPr>
      <t>trained</t>
    </r>
    <r>
      <rPr>
        <rFont val="Inter"/>
        <color rgb="FF000000"/>
        <sz val="9.0"/>
      </rPr>
      <t xml:space="preserve"> and ready</t>
    </r>
  </si>
  <si>
    <t>TD Academy eLearnings complete</t>
  </si>
  <si>
    <r>
      <rPr>
        <rFont val="Inter"/>
        <color rgb="FF1155CC"/>
        <sz val="9.0"/>
        <u/>
      </rPr>
      <t>Microphone settings</t>
    </r>
    <r>
      <rPr>
        <rFont val="Inter"/>
        <color rgb="FF000000"/>
        <sz val="9.0"/>
      </rPr>
      <t xml:space="preserve"> &amp; </t>
    </r>
    <r>
      <rPr>
        <rFont val="Inter"/>
        <color rgb="FF1155CC"/>
        <sz val="9.0"/>
        <u/>
      </rPr>
      <t>headset</t>
    </r>
    <r>
      <rPr>
        <rFont val="Inter"/>
        <color rgb="FF000000"/>
        <sz val="9.0"/>
      </rPr>
      <t xml:space="preserve"> compatibility confirmed</t>
    </r>
  </si>
  <si>
    <r>
      <rPr>
        <rFont val="Inter"/>
        <color rgb="FF000000"/>
        <sz val="9.0"/>
        <u/>
      </rPr>
      <t xml:space="preserve">Connectivy Checks
Windows Users: </t>
    </r>
    <r>
      <rPr>
        <rFont val="Inter"/>
        <color rgb="FF1155CC"/>
        <sz val="9.0"/>
        <u/>
      </rPr>
      <t>Documentation LINK HERE</t>
    </r>
  </si>
  <si>
    <r>
      <rPr>
        <rFont val="Inter"/>
        <color rgb="FF000000"/>
        <sz val="9.0"/>
      </rPr>
      <t xml:space="preserve">Agent validated </t>
    </r>
    <r>
      <rPr>
        <rFont val="Inter"/>
        <color rgb="FF1155CC"/>
        <sz val="9.0"/>
        <u/>
      </rPr>
      <t>TD Conversations</t>
    </r>
    <r>
      <rPr>
        <rFont val="Inter"/>
        <color rgb="FF000000"/>
        <sz val="9.0"/>
      </rPr>
      <t xml:space="preserve"> works with both IB/OB calls</t>
    </r>
  </si>
  <si>
    <t>Agent Workspace &amp; Conversations App are installed and active for all agents</t>
  </si>
  <si>
    <t>Local network tests and assessment complete</t>
  </si>
  <si>
    <t>We need to have at least a sample of agents (the more the merrier), complete our network test. Run at least 3 network tests, per-site, on 3 different periods of the day and spreadsheet info filled in accordingly. TD VE advised on any notable optimizations to be implemented for go live</t>
  </si>
  <si>
    <r>
      <rPr>
        <rFont val="Inter"/>
        <color rgb="FF1155CC"/>
        <sz val="9.0"/>
        <u/>
      </rPr>
      <t>Continuity Settings</t>
    </r>
    <r>
      <rPr>
        <rFont val="Inter"/>
        <color rgb="FF000000"/>
        <sz val="9.0"/>
      </rPr>
      <t xml:space="preserve"> defined / configured</t>
    </r>
  </si>
  <si>
    <t>Continuity settings configured and available in the event of a service disruption</t>
  </si>
  <si>
    <t>Integrations</t>
  </si>
  <si>
    <t>Integration system(s) pushed to production</t>
  </si>
  <si>
    <t>All Parties</t>
  </si>
  <si>
    <t xml:space="preserve">Integrations moved from Dev/SB to Prod environment Ex: Salesforce, Zendesk, etc </t>
  </si>
  <si>
    <t>Validate automation tasks working in production</t>
  </si>
  <si>
    <t>Test if automations are working in live environment (ex: ticket creation, ticket updates, etc.)</t>
  </si>
  <si>
    <t>Business Preparation</t>
  </si>
  <si>
    <t>Complete UAT Testing Guide</t>
  </si>
  <si>
    <t>All rows in UAT guide marked as 'Y'</t>
  </si>
  <si>
    <t>Complete operational analysis / cutover plan</t>
  </si>
  <si>
    <t>Admins/supervisors understand business objectives and deployment strategy for new solution relating to cutover</t>
  </si>
  <si>
    <t>Go/No-Go Decision</t>
  </si>
  <si>
    <t>Solidify Go Live Date/Time</t>
  </si>
  <si>
    <t>Schedule Go-Live Support Bridge</t>
  </si>
  <si>
    <t>TD PM to confirm go live support bridge (remote via Teams) - invites sent</t>
  </si>
  <si>
    <t>Go Live on Talkdesk Platform</t>
  </si>
  <si>
    <t>All tasks above should be marked 'complete' by this time - calls are coming thorugh to the TD platform</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</si>
</sst>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mmm&quot; &quot;d&quot;, &quot;yyyy"/>
    <numFmt numFmtId="165" formatCode="d&quot;-&quot;mmm"/>
    <numFmt numFmtId="166" formatCode="mmm&quot; &quot;dd&quot;, &quot;yyyy"/>
    <numFmt numFmtId="167" formatCode="M/d/yyyy"/>
    <numFmt numFmtId="168" formatCode="m/d/yyyy"/>
    <numFmt numFmtId="169" formatCode="mmm d"/>
    <numFmt numFmtId="170" formatCode="[$-409]h:mm\ AM/PM"/>
  </numFmts>
  <fonts count="46">
    <font>
      <sz val="10.0"/>
      <color rgb="FF000000"/>
      <name val="Arial"/>
    </font>
    <font>
      <name val="Inter"/>
    </font>
    <font>
      <b/>
      <sz val="24.0"/>
      <color rgb="FFFFFFFF"/>
      <name val="Inter"/>
    </font>
    <font>
      <b/>
      <sz val="28.0"/>
      <color rgb="FF1E0044"/>
      <name val="Inter"/>
    </font>
    <font>
      <b/>
      <sz val="24.0"/>
      <color rgb="FF172241"/>
      <name val="Inter"/>
    </font>
    <font>
      <sz val="12.0"/>
      <color rgb="FF000000"/>
      <name val="Inter"/>
    </font>
    <font>
      <b/>
      <sz val="10.0"/>
      <color rgb="FFFFFFFF"/>
      <name val="Inter"/>
    </font>
    <font>
      <sz val="10.0"/>
      <color rgb="FF000000"/>
      <name val="Inter"/>
    </font>
    <font/>
    <font>
      <b/>
      <color rgb="FFFFFFFF"/>
      <name val="Inter"/>
    </font>
    <font>
      <b/>
      <i/>
      <sz val="9.0"/>
      <color rgb="FFFFFFFF"/>
      <name val="Inter"/>
    </font>
    <font>
      <b/>
      <sz val="10.0"/>
      <color rgb="FF000000"/>
      <name val="Inter"/>
    </font>
    <font>
      <sz val="9.0"/>
      <color rgb="FF000000"/>
      <name val="Inter"/>
    </font>
    <font>
      <b/>
      <sz val="9.0"/>
      <color rgb="FF000000"/>
      <name val="Inter"/>
    </font>
    <font>
      <sz val="9.0"/>
      <name val="Inter"/>
    </font>
    <font>
      <u/>
      <color rgb="FF0000FF"/>
    </font>
    <font>
      <b/>
      <sz val="11.0"/>
      <name val="Arial"/>
    </font>
    <font>
      <b/>
      <name val="Arial"/>
    </font>
    <font>
      <name val="Arial"/>
    </font>
    <font>
      <sz val="12.0"/>
      <color rgb="FFFFFFFF"/>
      <name val="Inter"/>
    </font>
    <font>
      <sz val="10.0"/>
      <name val="Inter"/>
    </font>
    <font>
      <b/>
      <sz val="27.0"/>
      <color rgb="FF1E0044"/>
      <name val="Inter"/>
    </font>
    <font>
      <b/>
      <sz val="27.0"/>
      <color rgb="FF172241"/>
      <name val="Inter"/>
    </font>
    <font>
      <u/>
      <sz val="9.0"/>
      <color rgb="FF1155CC"/>
      <name val="Inter"/>
    </font>
    <font>
      <u/>
      <sz val="9.0"/>
      <color rgb="FF1155CC"/>
      <name val="Inter"/>
    </font>
    <font>
      <sz val="14.0"/>
      <color rgb="FFFFFFFF"/>
      <name val="Inter"/>
    </font>
    <font>
      <sz val="10.0"/>
      <color rgb="FFFFFFFF"/>
      <name val="Inter"/>
    </font>
    <font>
      <color rgb="FF222222"/>
      <name val="Inter"/>
    </font>
    <font>
      <b/>
      <i/>
      <color rgb="FF222222"/>
      <name val="Inter"/>
    </font>
    <font>
      <color rgb="FF5405BD"/>
      <name val="Inter"/>
    </font>
    <font>
      <b/>
      <color rgb="FF5405BD"/>
      <name val="Inter"/>
    </font>
    <font>
      <b/>
      <color rgb="FF222222"/>
      <name val="Inter"/>
    </font>
    <font>
      <color rgb="FF767171"/>
      <name val="Inter"/>
    </font>
    <font>
      <sz val="9.0"/>
      <color rgb="FF222222"/>
      <name val="Inter"/>
    </font>
    <font>
      <b/>
      <sz val="9.0"/>
      <color rgb="FF222222"/>
      <name val="Inter"/>
    </font>
    <font>
      <b/>
      <sz val="9.0"/>
      <color rgb="FF5405BD"/>
      <name val="Inter"/>
    </font>
    <font>
      <b/>
      <sz val="30.0"/>
      <color rgb="FF1E0044"/>
      <name val="Inter"/>
    </font>
    <font>
      <b/>
      <sz val="14.0"/>
      <color rgb="FFFFFFFF"/>
      <name val="Inter"/>
    </font>
    <font>
      <b/>
      <sz val="12.0"/>
      <color rgb="FFFFFFFF"/>
      <name val="Inter"/>
    </font>
    <font>
      <u/>
      <sz val="9.0"/>
      <color rgb="FF000000"/>
      <name val="Inter"/>
    </font>
    <font>
      <sz val="9.0"/>
      <color/>
      <name val="Inter"/>
    </font>
    <font>
      <u/>
      <sz val="9.0"/>
      <color rgb="FF000000"/>
      <name val="Inter"/>
    </font>
    <font>
      <u/>
      <sz val="9.0"/>
      <color rgb="FF000000"/>
      <name val="Inter"/>
    </font>
    <font>
      <u/>
      <sz val="9.0"/>
      <color rgb="FF1155CC"/>
      <name val="Inter"/>
    </font>
    <font>
      <u/>
      <sz val="9.0"/>
      <color rgb="FF000000"/>
      <name val="Inter"/>
    </font>
    <font>
      <b/>
      <sz val="9.0"/>
      <color/>
      <name val="Inter"/>
    </font>
  </fonts>
  <fills count="12">
    <fill>
      <patternFill patternType="none"/>
    </fill>
    <fill>
      <patternFill patternType="lightGray"/>
    </fill>
    <fill>
      <patternFill patternType="solid">
        <fgColor rgb="FF5405BD"/>
        <bgColor rgb="FF5405BD"/>
      </patternFill>
    </fill>
    <fill>
      <patternFill patternType="solid">
        <fgColor rgb="FFFFFFFF"/>
        <bgColor rgb="FFFFFFFF"/>
      </patternFill>
    </fill>
    <fill>
      <patternFill patternType="solid">
        <fgColor rgb="FF1E0044"/>
        <bgColor rgb="FF1E0044"/>
      </patternFill>
    </fill>
    <fill>
      <patternFill patternType="solid">
        <fgColor rgb="FFD1D3D9"/>
        <bgColor rgb="FFD1D3D9"/>
      </patternFill>
    </fill>
    <fill>
      <patternFill patternType="solid">
        <fgColor rgb="FFBF91FC"/>
        <bgColor rgb="FFBF91FC"/>
      </patternFill>
    </fill>
    <fill>
      <patternFill patternType="solid">
        <fgColor rgb="FFEFEFEF"/>
        <bgColor rgb="FFEFEFEF"/>
      </patternFill>
    </fill>
    <fill>
      <patternFill patternType="solid">
        <fgColor rgb="FFDDF2F0"/>
        <bgColor rgb="FFDDF2F0"/>
      </patternFill>
    </fill>
    <fill>
      <patternFill patternType="solid">
        <fgColor rgb="FFEBEFF1"/>
        <bgColor rgb="FFEBEFF1"/>
      </patternFill>
    </fill>
    <fill>
      <patternFill patternType="solid">
        <fgColor rgb="FFF2F2F2"/>
        <bgColor rgb="FFF2F2F2"/>
      </patternFill>
    </fill>
    <fill>
      <patternFill patternType="solid">
        <fgColor rgb="FFD9EAD3"/>
        <bgColor rgb="FFD9EAD3"/>
      </patternFill>
    </fill>
  </fills>
  <borders count="34">
    <border/>
    <border>
      <left style="thin">
        <color rgb="FF999999"/>
      </left>
      <top style="thin">
        <color rgb="FF999999"/>
      </top>
      <bottom style="thin">
        <color rgb="FF999999"/>
      </bottom>
    </border>
    <border>
      <top style="thin">
        <color rgb="FF999999"/>
      </top>
      <bottom style="thin">
        <color rgb="FF999999"/>
      </bottom>
    </border>
    <border>
      <right style="thin">
        <color rgb="FF000000"/>
      </right>
      <top style="thin">
        <color rgb="FF999999"/>
      </top>
      <bottom style="thin">
        <color rgb="FF999999"/>
      </bottom>
    </border>
    <border>
      <left style="thin">
        <color rgb="FF999999"/>
      </left>
      <right style="thin">
        <color rgb="FF999999"/>
      </right>
      <top style="thin">
        <color rgb="FF999999"/>
      </top>
      <bottom style="thin">
        <color rgb="FF999999"/>
      </bottom>
    </border>
    <border>
      <left style="thin">
        <color rgb="FFBFBFBF"/>
      </left>
      <right style="thin">
        <color rgb="FFBFBFBF"/>
      </right>
      <top style="thin">
        <color rgb="FFBFBFBF"/>
      </top>
    </border>
    <border>
      <left style="thin">
        <color rgb="FFBFBFBF"/>
      </left>
      <top style="thin">
        <color rgb="FFBFBFBF"/>
      </top>
    </border>
    <border>
      <left style="thin">
        <color rgb="FFBFBFBF"/>
      </left>
      <right style="thin">
        <color rgb="FFBFBFBF"/>
      </right>
      <bottom style="double">
        <color rgb="FFBFBFBF"/>
      </bottom>
    </border>
    <border>
      <left style="thin">
        <color rgb="FFBFBFBF"/>
      </left>
      <bottom style="double">
        <color rgb="FFBFBFBF"/>
      </bottom>
    </border>
    <border>
      <left style="thin">
        <color rgb="FF999999"/>
      </left>
      <right style="thin">
        <color rgb="FF999999"/>
      </right>
      <bottom style="thin">
        <color rgb="FF999999"/>
      </bottom>
    </border>
    <border>
      <left style="thin">
        <color rgb="FF999999"/>
      </left>
      <bottom style="thin">
        <color rgb="FF999999"/>
      </bottom>
    </border>
    <border>
      <right style="thin">
        <color rgb="FF999999"/>
      </right>
      <top style="thin">
        <color rgb="FF999999"/>
      </top>
      <bottom style="thin">
        <color rgb="FF999999"/>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666666"/>
      </left>
      <right style="thin">
        <color rgb="FF666666"/>
      </right>
      <bottom style="thin">
        <color rgb="FF666666"/>
      </bottom>
    </border>
    <border>
      <right style="thin">
        <color rgb="FF666666"/>
      </right>
    </border>
    <border>
      <right style="thin">
        <color rgb="FF666666"/>
      </right>
      <bottom style="thin">
        <color rgb="FF666666"/>
      </bottom>
    </border>
    <border>
      <left style="thin">
        <color rgb="FFFFFFFF"/>
      </left>
      <top style="thin">
        <color rgb="FFFFFFFF"/>
      </top>
      <bottom style="thin">
        <color rgb="FF000000"/>
      </bottom>
    </border>
    <border>
      <top style="thin">
        <color rgb="FFFFFFFF"/>
      </top>
      <bottom style="thin">
        <color rgb="FF000000"/>
      </bottom>
    </border>
    <border>
      <right style="thin">
        <color rgb="FF000000"/>
      </right>
      <top style="thin">
        <color rgb="FFFFFFFF"/>
      </top>
      <bottom style="thin">
        <color rgb="FF000000"/>
      </bottom>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top style="thin">
        <color rgb="FFFFFFFF"/>
      </top>
    </border>
    <border>
      <left style="thin">
        <color rgb="FFFFFFFF"/>
      </left>
    </border>
    <border>
      <left style="thin">
        <color rgb="FFFFFFFF"/>
      </left>
      <right style="thin">
        <color rgb="FFFFFFFF"/>
      </right>
      <top style="thin">
        <color rgb="FFFFFFFF"/>
      </top>
      <bottom style="thin">
        <color rgb="FFFFFFFF"/>
      </bottom>
    </border>
    <border>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readingOrder="0" shrinkToFit="0" vertical="center" wrapText="0"/>
    </xf>
    <xf borderId="0" fillId="0" fontId="3" numFmtId="0" xfId="0" applyAlignment="1" applyFont="1">
      <alignment readingOrder="0" shrinkToFit="0" vertical="bottom" wrapText="0"/>
    </xf>
    <xf borderId="0" fillId="0" fontId="4" numFmtId="0" xfId="0" applyAlignment="1" applyFont="1">
      <alignment readingOrder="0" shrinkToFit="0" vertical="bottom" wrapText="0"/>
    </xf>
    <xf borderId="0" fillId="0" fontId="2" numFmtId="0" xfId="0" applyAlignment="1" applyFont="1">
      <alignment readingOrder="0" shrinkToFit="0" vertical="center" wrapText="0"/>
    </xf>
    <xf borderId="0" fillId="0" fontId="5" numFmtId="0" xfId="0" applyAlignment="1" applyFont="1">
      <alignment horizontal="center" shrinkToFit="0" vertical="bottom" wrapText="0"/>
    </xf>
    <xf borderId="1" fillId="2" fontId="6" numFmtId="0" xfId="0" applyAlignment="1" applyBorder="1" applyFill="1" applyFont="1">
      <alignment horizontal="right" readingOrder="0" shrinkToFit="0" vertical="bottom" wrapText="0"/>
    </xf>
    <xf borderId="1" fillId="3" fontId="7" numFmtId="0" xfId="0" applyAlignment="1" applyBorder="1" applyFill="1" applyFont="1">
      <alignment horizontal="left" readingOrder="0" shrinkToFit="0" vertical="bottom" wrapText="0"/>
    </xf>
    <xf borderId="2" fillId="0" fontId="8" numFmtId="0" xfId="0" applyBorder="1" applyFont="1"/>
    <xf borderId="2" fillId="3" fontId="7" numFmtId="0" xfId="0" applyAlignment="1" applyBorder="1" applyFont="1">
      <alignment horizontal="left" readingOrder="0" shrinkToFit="0" vertical="bottom" wrapText="0"/>
    </xf>
    <xf borderId="1" fillId="2" fontId="6" numFmtId="0" xfId="0" applyAlignment="1" applyBorder="1" applyFont="1">
      <alignment horizontal="left" readingOrder="0" shrinkToFit="0" vertical="bottom" wrapText="0"/>
    </xf>
    <xf borderId="2" fillId="3" fontId="7" numFmtId="164" xfId="0" applyAlignment="1" applyBorder="1" applyFont="1" applyNumberFormat="1">
      <alignment horizontal="left" readingOrder="0" shrinkToFit="0" vertical="bottom" wrapText="0"/>
    </xf>
    <xf borderId="3" fillId="0" fontId="8" numFmtId="0" xfId="0" applyBorder="1" applyFont="1"/>
    <xf borderId="0" fillId="3" fontId="7" numFmtId="0" xfId="0" applyAlignment="1" applyFont="1">
      <alignment horizontal="left" readingOrder="0" shrinkToFit="0" vertical="bottom" wrapText="0"/>
    </xf>
    <xf borderId="1" fillId="2" fontId="9" numFmtId="0" xfId="0" applyAlignment="1" applyBorder="1" applyFont="1">
      <alignment vertical="bottom"/>
    </xf>
    <xf borderId="0" fillId="3" fontId="7" numFmtId="164" xfId="0" applyAlignment="1" applyFont="1" applyNumberFormat="1">
      <alignment horizontal="left" readingOrder="0" shrinkToFit="0" vertical="bottom" wrapText="0"/>
    </xf>
    <xf borderId="2" fillId="3" fontId="0" numFmtId="164" xfId="0" applyAlignment="1" applyBorder="1" applyFont="1" applyNumberFormat="1">
      <alignment horizontal="left" readingOrder="0" shrinkToFit="0" vertical="bottom" wrapText="0"/>
    </xf>
    <xf borderId="0" fillId="3" fontId="5" numFmtId="0" xfId="0" applyAlignment="1" applyFont="1">
      <alignment shrinkToFit="0" vertical="bottom" wrapText="0"/>
    </xf>
    <xf borderId="0" fillId="3" fontId="5" numFmtId="0" xfId="0" applyAlignment="1" applyFont="1">
      <alignment horizontal="center" shrinkToFit="0" vertical="bottom" wrapText="0"/>
    </xf>
    <xf borderId="0" fillId="0" fontId="5" numFmtId="0" xfId="0" applyAlignment="1" applyFont="1">
      <alignment shrinkToFit="0" vertical="bottom" wrapText="0"/>
    </xf>
    <xf borderId="4" fillId="4" fontId="10" numFmtId="0" xfId="0" applyAlignment="1" applyBorder="1" applyFill="1" applyFont="1">
      <alignment horizontal="center" readingOrder="0" shrinkToFit="0" vertical="center" wrapText="1"/>
    </xf>
    <xf borderId="0" fillId="2" fontId="1" numFmtId="0" xfId="0" applyFont="1"/>
    <xf borderId="5" fillId="2" fontId="6" numFmtId="0" xfId="0" applyAlignment="1" applyBorder="1" applyFont="1">
      <alignment horizontal="center" readingOrder="0" shrinkToFit="0" vertical="center" wrapText="1"/>
    </xf>
    <xf borderId="6" fillId="2" fontId="6" numFmtId="0" xfId="0" applyAlignment="1" applyBorder="1" applyFont="1">
      <alignment horizontal="center" readingOrder="0" shrinkToFit="0" vertical="center" wrapText="1"/>
    </xf>
    <xf borderId="7" fillId="0" fontId="8" numFmtId="0" xfId="0" applyBorder="1" applyFont="1"/>
    <xf borderId="8" fillId="0" fontId="8" numFmtId="0" xfId="0" applyBorder="1" applyFont="1"/>
    <xf borderId="4" fillId="5" fontId="11" numFmtId="0" xfId="0" applyAlignment="1" applyBorder="1" applyFill="1" applyFont="1">
      <alignment readingOrder="0" shrinkToFit="0" vertical="center" wrapText="1"/>
    </xf>
    <xf borderId="4" fillId="5" fontId="12" numFmtId="0" xfId="0" applyAlignment="1" applyBorder="1" applyFont="1">
      <alignment horizontal="center" shrinkToFit="0" vertical="bottom" wrapText="1"/>
    </xf>
    <xf borderId="4" fillId="5" fontId="11" numFmtId="165" xfId="0" applyAlignment="1" applyBorder="1" applyFont="1" applyNumberFormat="1">
      <alignment horizontal="center" shrinkToFit="0" vertical="bottom" wrapText="1"/>
    </xf>
    <xf borderId="9" fillId="5" fontId="13" numFmtId="9" xfId="0" applyAlignment="1" applyBorder="1" applyFont="1" applyNumberFormat="1">
      <alignment horizontal="center" shrinkToFit="0" vertical="bottom" wrapText="1"/>
    </xf>
    <xf borderId="9" fillId="5" fontId="12" numFmtId="0" xfId="0" applyAlignment="1" applyBorder="1" applyFont="1">
      <alignment horizontal="center" shrinkToFit="0" vertical="bottom" wrapText="1"/>
    </xf>
    <xf borderId="4" fillId="6" fontId="13" numFmtId="0" xfId="0" applyAlignment="1" applyBorder="1" applyFill="1" applyFont="1">
      <alignment readingOrder="0" shrinkToFit="0" vertical="center" wrapText="1"/>
    </xf>
    <xf borderId="4" fillId="0" fontId="12" numFmtId="0" xfId="0" applyAlignment="1" applyBorder="1" applyFont="1">
      <alignment horizontal="center" readingOrder="0" shrinkToFit="0" vertical="center" wrapText="1"/>
    </xf>
    <xf borderId="4" fillId="0" fontId="12" numFmtId="165" xfId="0" applyAlignment="1" applyBorder="1" applyFont="1" applyNumberFormat="1">
      <alignment horizontal="center" readingOrder="0" shrinkToFit="0" vertical="center" wrapText="1"/>
    </xf>
    <xf borderId="4" fillId="7" fontId="12" numFmtId="165" xfId="0" applyAlignment="1" applyBorder="1" applyFill="1" applyFont="1" applyNumberFormat="1">
      <alignment horizontal="center" readingOrder="0" shrinkToFit="0" vertical="center" wrapText="1"/>
    </xf>
    <xf borderId="4" fillId="0" fontId="12" numFmtId="9" xfId="0" applyAlignment="1" applyBorder="1" applyFont="1" applyNumberFormat="1">
      <alignment horizontal="center" readingOrder="0" shrinkToFit="0" vertical="center" wrapText="1"/>
    </xf>
    <xf borderId="9" fillId="0" fontId="12" numFmtId="0" xfId="0" applyAlignment="1" applyBorder="1" applyFont="1">
      <alignment horizontal="center" readingOrder="0" shrinkToFit="0" vertical="center" wrapText="1"/>
    </xf>
    <xf borderId="10" fillId="0" fontId="12" numFmtId="0" xfId="0" applyAlignment="1" applyBorder="1" applyFont="1">
      <alignment horizontal="left" readingOrder="0" shrinkToFit="0" vertical="center" wrapText="1"/>
    </xf>
    <xf borderId="1" fillId="6" fontId="13" numFmtId="0" xfId="0" applyAlignment="1" applyBorder="1" applyFont="1">
      <alignment readingOrder="0" shrinkToFit="0" vertical="center" wrapText="1"/>
    </xf>
    <xf borderId="11" fillId="0" fontId="8" numFmtId="0" xfId="0" applyBorder="1" applyFont="1"/>
    <xf borderId="4" fillId="0" fontId="14" numFmtId="0" xfId="0" applyAlignment="1" applyBorder="1" applyFont="1">
      <alignment shrinkToFit="0" vertical="bottom" wrapText="1"/>
    </xf>
    <xf borderId="4" fillId="0" fontId="12" numFmtId="0" xfId="0" applyAlignment="1" applyBorder="1" applyFont="1">
      <alignment horizontal="center" shrinkToFit="0" vertical="bottom" wrapText="1"/>
    </xf>
    <xf borderId="4" fillId="0" fontId="12" numFmtId="165" xfId="0" applyAlignment="1" applyBorder="1" applyFont="1" applyNumberFormat="1">
      <alignment horizontal="center" shrinkToFit="0" vertical="bottom" wrapText="1"/>
    </xf>
    <xf borderId="4" fillId="7" fontId="12" numFmtId="165" xfId="0" applyAlignment="1" applyBorder="1" applyFont="1" applyNumberFormat="1">
      <alignment horizontal="center" shrinkToFit="0" vertical="bottom" wrapText="1"/>
    </xf>
    <xf borderId="4" fillId="5" fontId="12" numFmtId="0" xfId="0" applyAlignment="1" applyBorder="1" applyFont="1">
      <alignment horizontal="center" shrinkToFit="0" vertical="center" wrapText="1"/>
    </xf>
    <xf borderId="4" fillId="5" fontId="12" numFmtId="0" xfId="0" applyAlignment="1" applyBorder="1" applyFont="1">
      <alignment horizontal="left" shrinkToFit="0" vertical="center" wrapText="1"/>
    </xf>
    <xf borderId="4" fillId="0" fontId="12" numFmtId="0" xfId="0" applyAlignment="1" applyBorder="1" applyFont="1">
      <alignment readingOrder="0" shrinkToFit="0" vertical="center" wrapText="1"/>
    </xf>
    <xf borderId="4" fillId="0" fontId="12" numFmtId="0" xfId="0" applyAlignment="1" applyBorder="1" applyFont="1">
      <alignment horizontal="left" readingOrder="0" shrinkToFit="0" vertical="center" wrapText="1"/>
    </xf>
    <xf borderId="4" fillId="0" fontId="12" numFmtId="164" xfId="0" applyAlignment="1" applyBorder="1" applyFont="1" applyNumberFormat="1">
      <alignment horizontal="center" readingOrder="0" shrinkToFit="0" vertical="center" wrapText="1"/>
    </xf>
    <xf borderId="4" fillId="0" fontId="12" numFmtId="0" xfId="0" applyAlignment="1" applyBorder="1" applyFont="1">
      <alignment horizontal="left" readingOrder="0" shrinkToFit="0" vertical="center" wrapText="1"/>
    </xf>
    <xf borderId="0" fillId="0" fontId="15" numFmtId="0" xfId="0" applyAlignment="1" applyFont="1">
      <alignment readingOrder="0"/>
    </xf>
    <xf borderId="4" fillId="5" fontId="12" numFmtId="0" xfId="0" applyAlignment="1" applyBorder="1" applyFont="1">
      <alignment horizontal="center" shrinkToFit="0" vertical="center" wrapText="1"/>
    </xf>
    <xf borderId="4" fillId="5" fontId="12" numFmtId="0" xfId="0" applyAlignment="1" applyBorder="1" applyFont="1">
      <alignment horizontal="left" shrinkToFit="0" vertical="center" wrapText="1"/>
    </xf>
    <xf borderId="4" fillId="0" fontId="12" numFmtId="9" xfId="0" applyAlignment="1" applyBorder="1" applyFont="1" applyNumberFormat="1">
      <alignment horizontal="left" readingOrder="0" shrinkToFit="0" vertical="center" wrapText="1"/>
    </xf>
    <xf borderId="4" fillId="3" fontId="12" numFmtId="0" xfId="0" applyAlignment="1" applyBorder="1" applyFont="1">
      <alignment readingOrder="0" shrinkToFit="0" vertical="center" wrapText="1"/>
    </xf>
    <xf borderId="12" fillId="6" fontId="16" numFmtId="0" xfId="0" applyAlignment="1" applyBorder="1" applyFont="1">
      <alignment horizontal="center" shrinkToFit="0" vertical="bottom" wrapText="1"/>
    </xf>
    <xf borderId="13" fillId="0" fontId="8" numFmtId="0" xfId="0" applyBorder="1" applyFont="1"/>
    <xf borderId="14" fillId="0" fontId="8" numFmtId="0" xfId="0" applyBorder="1" applyFont="1"/>
    <xf borderId="15" fillId="6" fontId="17" numFmtId="0" xfId="0" applyAlignment="1" applyBorder="1" applyFont="1">
      <alignment readingOrder="0" shrinkToFit="0" vertical="bottom" wrapText="1"/>
    </xf>
    <xf borderId="15" fillId="6" fontId="16" numFmtId="0" xfId="0" applyAlignment="1" applyBorder="1" applyFont="1">
      <alignment horizontal="center" shrinkToFit="0" vertical="bottom" wrapText="1"/>
    </xf>
    <xf borderId="15" fillId="0" fontId="18" numFmtId="0" xfId="0" applyAlignment="1" applyBorder="1" applyFont="1">
      <alignment vertical="top"/>
    </xf>
    <xf borderId="15" fillId="0" fontId="18" numFmtId="0" xfId="0" applyAlignment="1" applyBorder="1" applyFont="1">
      <alignment horizontal="center" shrinkToFit="0" vertical="bottom" wrapText="1"/>
    </xf>
    <xf borderId="15" fillId="0" fontId="18" numFmtId="0" xfId="0" applyAlignment="1" applyBorder="1" applyFont="1">
      <alignment readingOrder="0" vertical="top"/>
    </xf>
    <xf borderId="15" fillId="0" fontId="18" numFmtId="0" xfId="0" applyAlignment="1" applyBorder="1" applyFont="1">
      <alignment vertical="bottom"/>
    </xf>
    <xf borderId="12" fillId="6" fontId="16" numFmtId="0" xfId="0" applyAlignment="1" applyBorder="1" applyFont="1">
      <alignment horizontal="center" shrinkToFit="0" vertical="top" wrapText="1"/>
    </xf>
    <xf borderId="0" fillId="0" fontId="18" numFmtId="0" xfId="0" applyAlignment="1" applyFont="1">
      <alignment vertical="bottom"/>
    </xf>
    <xf borderId="0" fillId="4" fontId="19" numFmtId="0" xfId="0" applyAlignment="1" applyFont="1">
      <alignment horizontal="center" readingOrder="0" vertical="center"/>
    </xf>
    <xf borderId="0" fillId="4" fontId="19" numFmtId="0" xfId="0" applyAlignment="1" applyFont="1">
      <alignment horizontal="center" shrinkToFit="0" vertical="center" wrapText="1"/>
    </xf>
    <xf borderId="0" fillId="0" fontId="20" numFmtId="0" xfId="0" applyAlignment="1" applyFont="1">
      <alignment readingOrder="0" vertical="center"/>
    </xf>
    <xf borderId="0" fillId="0" fontId="20" numFmtId="9" xfId="0" applyAlignment="1" applyFont="1" applyNumberFormat="1">
      <alignment horizontal="center" readingOrder="0" vertical="center"/>
    </xf>
    <xf borderId="0" fillId="0" fontId="7" numFmtId="166" xfId="0" applyAlignment="1" applyFont="1" applyNumberFormat="1">
      <alignment horizontal="center" readingOrder="0" shrinkToFit="0" vertical="center" wrapText="1"/>
    </xf>
    <xf borderId="0" fillId="8" fontId="20" numFmtId="0" xfId="0" applyAlignment="1" applyFill="1" applyFont="1">
      <alignment readingOrder="0" vertical="center"/>
    </xf>
    <xf borderId="0" fillId="8" fontId="20" numFmtId="9" xfId="0" applyAlignment="1" applyFont="1" applyNumberFormat="1">
      <alignment horizontal="center" readingOrder="0" vertical="center"/>
    </xf>
    <xf borderId="0" fillId="3" fontId="20" numFmtId="0" xfId="0" applyAlignment="1" applyFont="1">
      <alignment readingOrder="0" vertical="center"/>
    </xf>
    <xf borderId="0" fillId="3" fontId="20" numFmtId="9" xfId="0" applyAlignment="1" applyFont="1" applyNumberFormat="1">
      <alignment horizontal="center" readingOrder="0" vertical="center"/>
    </xf>
    <xf borderId="0" fillId="0" fontId="21" numFmtId="0" xfId="0" applyAlignment="1" applyFont="1">
      <alignment readingOrder="0" shrinkToFit="0" vertical="bottom" wrapText="1"/>
    </xf>
    <xf borderId="0" fillId="0" fontId="22" numFmtId="0" xfId="0" applyAlignment="1" applyFont="1">
      <alignment readingOrder="0" shrinkToFit="0" vertical="bottom" wrapText="1"/>
    </xf>
    <xf borderId="16" fillId="2" fontId="6" numFmtId="0" xfId="0" applyAlignment="1" applyBorder="1" applyFont="1">
      <alignment horizontal="center" shrinkToFit="0" vertical="center" wrapText="1"/>
    </xf>
    <xf borderId="17" fillId="2" fontId="6" numFmtId="0" xfId="0" applyAlignment="1" applyBorder="1" applyFont="1">
      <alignment horizontal="center" readingOrder="0" shrinkToFit="0" vertical="center" wrapText="1"/>
    </xf>
    <xf borderId="18" fillId="2" fontId="6" numFmtId="167" xfId="0" applyAlignment="1" applyBorder="1" applyFont="1" applyNumberFormat="1">
      <alignment horizontal="center" shrinkToFit="0" vertical="center" wrapText="1"/>
    </xf>
    <xf borderId="18" fillId="2" fontId="6" numFmtId="0" xfId="0" applyAlignment="1" applyBorder="1" applyFont="1">
      <alignment horizontal="center" readingOrder="0" shrinkToFit="0" vertical="center" wrapText="1"/>
    </xf>
    <xf borderId="0" fillId="3" fontId="14" numFmtId="0" xfId="0" applyAlignment="1" applyFont="1">
      <alignment horizontal="center" readingOrder="0" vertical="center"/>
    </xf>
    <xf borderId="0" fillId="3" fontId="12" numFmtId="0" xfId="0" applyAlignment="1" applyFont="1">
      <alignment horizontal="center" readingOrder="0" shrinkToFit="0" vertical="center" wrapText="1"/>
    </xf>
    <xf borderId="0" fillId="3" fontId="12" numFmtId="0" xfId="0" applyAlignment="1" applyFont="1">
      <alignment readingOrder="0" shrinkToFit="0" vertical="center" wrapText="1"/>
    </xf>
    <xf borderId="0" fillId="3" fontId="14" numFmtId="168" xfId="0" applyAlignment="1" applyFont="1" applyNumberFormat="1">
      <alignment horizontal="center" readingOrder="0" vertical="center"/>
    </xf>
    <xf borderId="0" fillId="3" fontId="14" numFmtId="0" xfId="0" applyAlignment="1" applyFont="1">
      <alignment horizontal="left" readingOrder="0" vertical="center"/>
    </xf>
    <xf borderId="0" fillId="9" fontId="14" numFmtId="0" xfId="0" applyAlignment="1" applyFill="1" applyFont="1">
      <alignment horizontal="center" readingOrder="0" vertical="center"/>
    </xf>
    <xf borderId="0" fillId="9" fontId="12" numFmtId="0" xfId="0" applyAlignment="1" applyFont="1">
      <alignment horizontal="center" readingOrder="0" shrinkToFit="0" vertical="center" wrapText="1"/>
    </xf>
    <xf borderId="0" fillId="9" fontId="12" numFmtId="0" xfId="0" applyAlignment="1" applyFont="1">
      <alignment readingOrder="0" shrinkToFit="0" vertical="center" wrapText="1"/>
    </xf>
    <xf borderId="0" fillId="9" fontId="14" numFmtId="168" xfId="0" applyAlignment="1" applyFont="1" applyNumberFormat="1">
      <alignment horizontal="center" readingOrder="0" vertical="center"/>
    </xf>
    <xf borderId="0" fillId="9" fontId="14" numFmtId="0" xfId="0" applyAlignment="1" applyFont="1">
      <alignment horizontal="left" readingOrder="0" vertical="center"/>
    </xf>
    <xf borderId="0" fillId="3" fontId="23" numFmtId="0" xfId="0" applyAlignment="1" applyFont="1">
      <alignment horizontal="left" readingOrder="0" vertical="center"/>
    </xf>
    <xf borderId="0" fillId="3" fontId="12" numFmtId="0" xfId="0" applyAlignment="1" applyFont="1">
      <alignment horizontal="left" readingOrder="0" shrinkToFit="0" vertical="center" wrapText="1"/>
    </xf>
    <xf borderId="0" fillId="9" fontId="12" numFmtId="0" xfId="0" applyAlignment="1" applyFont="1">
      <alignment horizontal="left" readingOrder="0" shrinkToFit="0" vertical="center" wrapText="1"/>
    </xf>
    <xf borderId="0" fillId="3" fontId="14" numFmtId="0" xfId="0" applyAlignment="1" applyFont="1">
      <alignment horizontal="left" vertical="center"/>
    </xf>
    <xf borderId="0" fillId="9" fontId="14" numFmtId="0" xfId="0" applyAlignment="1" applyFont="1">
      <alignment horizontal="left" vertical="center"/>
    </xf>
    <xf borderId="18" fillId="2" fontId="6" numFmtId="0" xfId="0" applyAlignment="1" applyBorder="1" applyFont="1">
      <alignment horizontal="center" shrinkToFit="0" vertical="center" wrapText="1"/>
    </xf>
    <xf borderId="0" fillId="2" fontId="6" numFmtId="0" xfId="0" applyAlignment="1" applyFont="1">
      <alignment horizontal="center" readingOrder="0" shrinkToFit="0" vertical="center" wrapText="1"/>
    </xf>
    <xf borderId="0" fillId="9" fontId="24" numFmtId="0" xfId="0" applyAlignment="1" applyFont="1">
      <alignment horizontal="left" readingOrder="0" vertical="center"/>
    </xf>
    <xf borderId="0" fillId="9" fontId="14" numFmtId="164" xfId="0" applyAlignment="1" applyFont="1" applyNumberFormat="1">
      <alignment horizontal="center" readingOrder="0" vertical="center"/>
    </xf>
    <xf borderId="0" fillId="3" fontId="14" numFmtId="164" xfId="0" applyAlignment="1" applyFont="1" applyNumberFormat="1">
      <alignment horizontal="center" readingOrder="0" vertical="center"/>
    </xf>
    <xf borderId="0" fillId="9" fontId="14" numFmtId="169" xfId="0" applyAlignment="1" applyFont="1" applyNumberFormat="1">
      <alignment horizontal="center" readingOrder="0" vertical="center"/>
    </xf>
    <xf borderId="0" fillId="4" fontId="25" numFmtId="0" xfId="0" applyAlignment="1" applyFont="1">
      <alignment horizontal="center" readingOrder="0"/>
    </xf>
    <xf borderId="0" fillId="2" fontId="26" numFmtId="0" xfId="0" applyFont="1"/>
    <xf borderId="0" fillId="2" fontId="6" numFmtId="0" xfId="0" applyAlignment="1" applyFont="1">
      <alignment horizontal="center"/>
    </xf>
    <xf borderId="0" fillId="3" fontId="20" numFmtId="0" xfId="0" applyAlignment="1" applyFont="1">
      <alignment horizontal="center"/>
    </xf>
    <xf borderId="0" fillId="3" fontId="20" numFmtId="0" xfId="0" applyAlignment="1" applyFont="1">
      <alignment readingOrder="0"/>
    </xf>
    <xf borderId="0" fillId="8" fontId="20" numFmtId="0" xfId="0" applyAlignment="1" applyFont="1">
      <alignment horizontal="center" readingOrder="0"/>
    </xf>
    <xf borderId="0" fillId="8" fontId="20" numFmtId="0" xfId="0" applyAlignment="1" applyFont="1">
      <alignment horizontal="center"/>
    </xf>
    <xf borderId="0" fillId="0" fontId="1" numFmtId="0" xfId="0" applyAlignment="1" applyFont="1">
      <alignment readingOrder="0"/>
    </xf>
    <xf borderId="0" fillId="0" fontId="20" numFmtId="0" xfId="0" applyAlignment="1" applyFont="1">
      <alignment readingOrder="0"/>
    </xf>
    <xf borderId="0" fillId="8" fontId="20" numFmtId="0" xfId="0" applyAlignment="1" applyFont="1">
      <alignment readingOrder="0"/>
    </xf>
    <xf borderId="0" fillId="3" fontId="20" numFmtId="0" xfId="0" applyAlignment="1" applyFont="1">
      <alignment horizontal="center" readingOrder="0"/>
    </xf>
    <xf borderId="19" fillId="3" fontId="27" numFmtId="0" xfId="0" applyAlignment="1" applyBorder="1" applyFont="1">
      <alignment shrinkToFit="0" wrapText="1"/>
    </xf>
    <xf borderId="20" fillId="0" fontId="8" numFmtId="0" xfId="0" applyBorder="1" applyFont="1"/>
    <xf borderId="21" fillId="0" fontId="8" numFmtId="0" xfId="0" applyBorder="1" applyFont="1"/>
    <xf borderId="12" fillId="3" fontId="28" numFmtId="0" xfId="0" applyAlignment="1" applyBorder="1" applyFont="1">
      <alignment horizontal="center" readingOrder="0" shrinkToFit="0" wrapText="1"/>
    </xf>
    <xf borderId="15" fillId="10" fontId="29" numFmtId="0" xfId="0" applyAlignment="1" applyBorder="1" applyFill="1" applyFont="1">
      <alignment shrinkToFit="0" wrapText="1"/>
    </xf>
    <xf borderId="15" fillId="10" fontId="30" numFmtId="0" xfId="0" applyAlignment="1" applyBorder="1" applyFont="1">
      <alignment horizontal="center" readingOrder="0" shrinkToFit="0" wrapText="1"/>
    </xf>
    <xf borderId="15" fillId="3" fontId="31" numFmtId="0" xfId="0" applyAlignment="1" applyBorder="1" applyFont="1">
      <alignment readingOrder="0" shrinkToFit="0" wrapText="1"/>
    </xf>
    <xf borderId="15" fillId="3" fontId="32" numFmtId="1" xfId="0" applyAlignment="1" applyBorder="1" applyFont="1" applyNumberFormat="1">
      <alignment horizontal="center" readingOrder="0" shrinkToFit="0" wrapText="1"/>
    </xf>
    <xf borderId="15" fillId="3" fontId="32" numFmtId="0" xfId="0" applyAlignment="1" applyBorder="1" applyFont="1">
      <alignment horizontal="center" readingOrder="0" shrinkToFit="0" wrapText="1"/>
    </xf>
    <xf borderId="15" fillId="3" fontId="31" numFmtId="1" xfId="0" applyAlignment="1" applyBorder="1" applyFont="1" applyNumberFormat="1">
      <alignment horizontal="center" readingOrder="0" shrinkToFit="0" wrapText="1"/>
    </xf>
    <xf borderId="15" fillId="11" fontId="31" numFmtId="2" xfId="0" applyAlignment="1" applyBorder="1" applyFill="1" applyFont="1" applyNumberFormat="1">
      <alignment horizontal="center" readingOrder="0" shrinkToFit="0" wrapText="1"/>
    </xf>
    <xf borderId="15" fillId="11" fontId="31" numFmtId="10" xfId="0" applyAlignment="1" applyBorder="1" applyFont="1" applyNumberFormat="1">
      <alignment horizontal="center" readingOrder="0" shrinkToFit="0" wrapText="1"/>
    </xf>
    <xf borderId="22" fillId="3" fontId="33" numFmtId="0" xfId="0" applyAlignment="1" applyBorder="1" applyFont="1">
      <alignment readingOrder="0" shrinkToFit="0" wrapText="1"/>
    </xf>
    <xf borderId="23" fillId="0" fontId="8" numFmtId="0" xfId="0" applyBorder="1" applyFont="1"/>
    <xf borderId="24" fillId="0" fontId="8" numFmtId="0" xfId="0" applyBorder="1" applyFont="1"/>
    <xf borderId="25" fillId="3" fontId="33" numFmtId="0" xfId="0" applyAlignment="1" applyBorder="1" applyFont="1">
      <alignment readingOrder="0" shrinkToFit="0" wrapText="1"/>
    </xf>
    <xf borderId="0" fillId="3" fontId="34" numFmtId="0" xfId="0" applyAlignment="1" applyFont="1">
      <alignment horizontal="center" readingOrder="0" shrinkToFit="0" vertical="center" wrapText="1"/>
    </xf>
    <xf borderId="26" fillId="3" fontId="34" numFmtId="168" xfId="0" applyAlignment="1" applyBorder="1" applyFont="1" applyNumberFormat="1">
      <alignment horizontal="center" readingOrder="0" shrinkToFit="0" vertical="center" wrapText="1"/>
    </xf>
    <xf borderId="25" fillId="3" fontId="34" numFmtId="0" xfId="0" applyAlignment="1" applyBorder="1" applyFont="1">
      <alignment horizontal="center" readingOrder="0" shrinkToFit="0" vertical="center" wrapText="1"/>
    </xf>
    <xf borderId="27" fillId="3" fontId="33" numFmtId="0" xfId="0" applyAlignment="1" applyBorder="1" applyFont="1">
      <alignment readingOrder="0" shrinkToFit="0" wrapText="1"/>
    </xf>
    <xf borderId="15" fillId="7" fontId="33" numFmtId="0" xfId="0" applyAlignment="1" applyBorder="1" applyFont="1">
      <alignment readingOrder="0" shrinkToFit="0" wrapText="1"/>
    </xf>
    <xf borderId="15" fillId="7" fontId="35" numFmtId="0" xfId="0" applyAlignment="1" applyBorder="1" applyFont="1">
      <alignment horizontal="center" readingOrder="0" shrinkToFit="0" vertical="center" wrapText="1"/>
    </xf>
    <xf borderId="15" fillId="7" fontId="35" numFmtId="0" xfId="0" applyAlignment="1" applyBorder="1" applyFont="1">
      <alignment horizontal="center" readingOrder="0" shrinkToFit="0" wrapText="1"/>
    </xf>
    <xf borderId="15" fillId="3" fontId="33" numFmtId="1" xfId="0" applyAlignment="1" applyBorder="1" applyFont="1" applyNumberFormat="1">
      <alignment horizontal="center" readingOrder="0" shrinkToFit="0" vertical="center" wrapText="1"/>
    </xf>
    <xf borderId="15" fillId="7" fontId="33" numFmtId="2" xfId="0" applyAlignment="1" applyBorder="1" applyFont="1" applyNumberFormat="1">
      <alignment horizontal="center" readingOrder="0" shrinkToFit="0" vertical="center" wrapText="1"/>
    </xf>
    <xf borderId="15" fillId="3" fontId="33" numFmtId="10" xfId="0" applyAlignment="1" applyBorder="1" applyFont="1" applyNumberFormat="1">
      <alignment horizontal="center" readingOrder="0" shrinkToFit="0" vertical="center" wrapText="1"/>
    </xf>
    <xf borderId="15" fillId="7" fontId="34" numFmtId="1" xfId="0" applyAlignment="1" applyBorder="1" applyFont="1" applyNumberFormat="1">
      <alignment horizontal="center" readingOrder="0" shrinkToFit="0" wrapText="1"/>
    </xf>
    <xf borderId="15" fillId="7" fontId="34" numFmtId="2" xfId="0" applyAlignment="1" applyBorder="1" applyFont="1" applyNumberFormat="1">
      <alignment horizontal="center" readingOrder="0" shrinkToFit="0" wrapText="1"/>
    </xf>
    <xf borderId="15" fillId="7" fontId="34" numFmtId="10" xfId="0" applyAlignment="1" applyBorder="1" applyFont="1" applyNumberFormat="1">
      <alignment horizontal="center" readingOrder="0" shrinkToFit="0" vertical="center" wrapText="1"/>
    </xf>
    <xf borderId="0" fillId="0" fontId="2" numFmtId="0" xfId="0" applyAlignment="1" applyFont="1">
      <alignment horizontal="center" readingOrder="0" shrinkToFit="0" vertical="center" wrapText="1"/>
    </xf>
    <xf borderId="0" fillId="0" fontId="36" numFmtId="164" xfId="0" applyAlignment="1" applyFont="1" applyNumberFormat="1">
      <alignment horizontal="center" readingOrder="0" vertical="center"/>
    </xf>
    <xf borderId="0" fillId="0" fontId="36" numFmtId="0" xfId="0" applyAlignment="1" applyFont="1">
      <alignment horizontal="left" readingOrder="0" shrinkToFit="0" vertical="center" wrapText="1"/>
    </xf>
    <xf borderId="15" fillId="4" fontId="37" numFmtId="0" xfId="0" applyAlignment="1" applyBorder="1" applyFont="1">
      <alignment horizontal="center" readingOrder="0" shrinkToFit="0" vertical="center" wrapText="1"/>
    </xf>
    <xf borderId="28" fillId="4" fontId="37" numFmtId="0" xfId="0" applyAlignment="1" applyBorder="1" applyFont="1">
      <alignment horizontal="center" shrinkToFit="0" vertical="center" wrapText="1"/>
    </xf>
    <xf borderId="28" fillId="4" fontId="37" numFmtId="170" xfId="0" applyAlignment="1" applyBorder="1" applyFont="1" applyNumberFormat="1">
      <alignment horizontal="center" shrinkToFit="0" vertical="center" wrapText="1"/>
    </xf>
    <xf borderId="29" fillId="2" fontId="38" numFmtId="0" xfId="0" applyAlignment="1" applyBorder="1" applyFont="1">
      <alignment horizontal="center" readingOrder="0" shrinkToFit="0" vertical="center" wrapText="1"/>
    </xf>
    <xf borderId="30" fillId="3" fontId="8" numFmtId="0" xfId="0" applyBorder="1" applyFont="1"/>
    <xf borderId="31" fillId="3" fontId="8" numFmtId="0" xfId="0" applyBorder="1" applyFont="1"/>
    <xf borderId="15" fillId="5" fontId="39" numFmtId="0" xfId="0" applyAlignment="1" applyBorder="1" applyFont="1">
      <alignment readingOrder="0" shrinkToFit="0" vertical="center" wrapText="1"/>
    </xf>
    <xf borderId="31" fillId="5" fontId="12" numFmtId="164" xfId="0" applyAlignment="1" applyBorder="1" applyFont="1" applyNumberFormat="1">
      <alignment horizontal="center" shrinkToFit="0" vertical="center" wrapText="1"/>
    </xf>
    <xf borderId="31" fillId="5" fontId="12" numFmtId="0" xfId="0" applyAlignment="1" applyBorder="1" applyFont="1">
      <alignment horizontal="center" readingOrder="0" shrinkToFit="0" vertical="center" wrapText="1"/>
    </xf>
    <xf borderId="31" fillId="5" fontId="40" numFmtId="0" xfId="0" applyAlignment="1" applyBorder="1" applyFont="1">
      <alignment horizontal="center" readingOrder="0" shrinkToFit="0" vertical="center" wrapText="1"/>
    </xf>
    <xf borderId="15" fillId="3" fontId="41" numFmtId="0" xfId="0" applyAlignment="1" applyBorder="1" applyFont="1">
      <alignment readingOrder="0" shrinkToFit="0" vertical="center" wrapText="1"/>
    </xf>
    <xf borderId="31" fillId="3" fontId="12" numFmtId="164" xfId="0" applyAlignment="1" applyBorder="1" applyFont="1" applyNumberFormat="1">
      <alignment horizontal="center" readingOrder="0" shrinkToFit="0" vertical="center" wrapText="1"/>
    </xf>
    <xf borderId="31" fillId="3" fontId="12" numFmtId="0" xfId="0" applyAlignment="1" applyBorder="1" applyFont="1">
      <alignment horizontal="center" readingOrder="0" shrinkToFit="0" vertical="center" wrapText="1"/>
    </xf>
    <xf borderId="31" fillId="3" fontId="40" numFmtId="0" xfId="0" applyAlignment="1" applyBorder="1" applyFont="1">
      <alignment horizontal="center" readingOrder="0" shrinkToFit="0" vertical="center" wrapText="1"/>
    </xf>
    <xf borderId="15" fillId="5" fontId="42" numFmtId="0" xfId="0" applyAlignment="1" applyBorder="1" applyFont="1">
      <alignment readingOrder="0" shrinkToFit="0" vertical="bottom" wrapText="1"/>
    </xf>
    <xf borderId="31" fillId="5" fontId="12" numFmtId="164" xfId="0" applyAlignment="1" applyBorder="1" applyFont="1" applyNumberFormat="1">
      <alignment horizontal="center" readingOrder="0" shrinkToFit="0" vertical="center" wrapText="1"/>
    </xf>
    <xf borderId="31" fillId="5" fontId="43" numFmtId="0" xfId="0" applyAlignment="1" applyBorder="1" applyFont="1">
      <alignment horizontal="center" readingOrder="0" shrinkToFit="0" vertical="center" wrapText="1"/>
    </xf>
    <xf borderId="15" fillId="3" fontId="12" numFmtId="0" xfId="0" applyAlignment="1" applyBorder="1" applyFont="1">
      <alignment readingOrder="0" shrinkToFit="0" wrapText="1"/>
    </xf>
    <xf borderId="15" fillId="3" fontId="14" numFmtId="0" xfId="0" applyAlignment="1" applyBorder="1" applyFont="1">
      <alignment horizontal="left" readingOrder="0" vertical="bottom"/>
    </xf>
    <xf borderId="15" fillId="5" fontId="12" numFmtId="0" xfId="0" applyAlignment="1" applyBorder="1" applyFont="1">
      <alignment readingOrder="0" shrinkToFit="0" vertical="bottom" wrapText="1"/>
    </xf>
    <xf borderId="14" fillId="5" fontId="12" numFmtId="164" xfId="0" applyAlignment="1" applyBorder="1" applyFont="1" applyNumberFormat="1">
      <alignment horizontal="center" shrinkToFit="0" wrapText="1"/>
    </xf>
    <xf borderId="14" fillId="5" fontId="18" numFmtId="0" xfId="0" applyBorder="1" applyFont="1"/>
    <xf borderId="14" fillId="5" fontId="14" numFmtId="0" xfId="0" applyAlignment="1" applyBorder="1" applyFont="1">
      <alignment shrinkToFit="0" vertical="bottom" wrapText="1"/>
    </xf>
    <xf borderId="32" fillId="3" fontId="44" numFmtId="0" xfId="0" applyAlignment="1" applyBorder="1" applyFont="1">
      <alignment readingOrder="0" shrinkToFit="0" vertical="bottom" wrapText="1"/>
    </xf>
    <xf borderId="31" fillId="3" fontId="12" numFmtId="164" xfId="0" applyAlignment="1" applyBorder="1" applyFont="1" applyNumberFormat="1">
      <alignment horizontal="center" shrinkToFit="0" wrapText="1"/>
    </xf>
    <xf borderId="31" fillId="3" fontId="18" numFmtId="0" xfId="0" applyBorder="1" applyFont="1"/>
    <xf borderId="31" fillId="3" fontId="14" numFmtId="0" xfId="0" applyAlignment="1" applyBorder="1" applyFont="1">
      <alignment readingOrder="0" shrinkToFit="0" vertical="bottom" wrapText="1"/>
    </xf>
    <xf borderId="30" fillId="5" fontId="8" numFmtId="0" xfId="0" applyBorder="1" applyFont="1"/>
    <xf borderId="31" fillId="5" fontId="8" numFmtId="0" xfId="0" applyBorder="1" applyFont="1"/>
    <xf borderId="15" fillId="3" fontId="12" numFmtId="0" xfId="0" applyAlignment="1" applyBorder="1" applyFont="1">
      <alignment readingOrder="0" shrinkToFit="0" vertical="center" wrapText="1"/>
    </xf>
    <xf borderId="15" fillId="5" fontId="12" numFmtId="0" xfId="0" applyAlignment="1" applyBorder="1" applyFont="1">
      <alignment readingOrder="0" shrinkToFit="0" vertical="center" wrapText="1"/>
    </xf>
    <xf borderId="31" fillId="5" fontId="12" numFmtId="164" xfId="0" applyAlignment="1" applyBorder="1" applyFont="1" applyNumberFormat="1">
      <alignment horizontal="center" readingOrder="0" shrinkToFit="0" vertical="center" wrapText="1"/>
    </xf>
    <xf borderId="15" fillId="5" fontId="13" numFmtId="0" xfId="0" applyAlignment="1" applyBorder="1" applyFont="1">
      <alignment shrinkToFit="0" vertical="center" wrapText="1"/>
    </xf>
    <xf borderId="31" fillId="5" fontId="13" numFmtId="164" xfId="0" applyAlignment="1" applyBorder="1" applyFont="1" applyNumberFormat="1">
      <alignment horizontal="center" shrinkToFit="0" vertical="center" wrapText="1"/>
    </xf>
    <xf borderId="15" fillId="5" fontId="45" numFmtId="0" xfId="0" applyAlignment="1" applyBorder="1" applyFont="1">
      <alignment horizontal="center" shrinkToFit="0" vertical="center" wrapText="1"/>
    </xf>
    <xf borderId="31" fillId="3" fontId="12" numFmtId="164" xfId="0" applyAlignment="1" applyBorder="1" applyFont="1" applyNumberFormat="1">
      <alignment horizontal="center" shrinkToFit="0" vertical="center" wrapText="1"/>
    </xf>
    <xf borderId="15" fillId="3" fontId="12" numFmtId="0" xfId="0" applyAlignment="1" applyBorder="1" applyFont="1">
      <alignment horizontal="center" shrinkToFit="0" vertical="center" wrapText="1"/>
    </xf>
    <xf borderId="31" fillId="5" fontId="13" numFmtId="0" xfId="0" applyAlignment="1" applyBorder="1" applyFont="1">
      <alignment horizontal="center" shrinkToFit="0" vertical="center" wrapText="1"/>
    </xf>
    <xf borderId="15" fillId="5" fontId="13" numFmtId="0" xfId="0" applyAlignment="1" applyBorder="1" applyFont="1">
      <alignment horizontal="center" shrinkToFit="0" vertical="center" wrapText="1"/>
    </xf>
    <xf borderId="32" fillId="3" fontId="12" numFmtId="0" xfId="0" applyAlignment="1" applyBorder="1" applyFont="1">
      <alignment readingOrder="0" shrinkToFit="0" vertical="center" wrapText="1"/>
    </xf>
    <xf borderId="15" fillId="3" fontId="40" numFmtId="0" xfId="0" applyAlignment="1" applyBorder="1" applyFont="1">
      <alignment horizontal="center" readingOrder="0" shrinkToFit="0" vertical="center" wrapText="1"/>
    </xf>
    <xf borderId="33" fillId="5" fontId="13" numFmtId="0" xfId="0" applyAlignment="1" applyBorder="1" applyFont="1">
      <alignment shrinkToFit="0" vertical="center" wrapText="1"/>
    </xf>
    <xf borderId="15" fillId="5" fontId="45" numFmtId="0" xfId="0" applyAlignment="1" applyBorder="1" applyFont="1">
      <alignment horizontal="center" readingOrder="0" shrinkToFit="0" vertical="center" wrapText="1"/>
    </xf>
  </cellXfs>
  <cellStyles count="1">
    <cellStyle xfId="0" name="Normal" builtinId="0"/>
  </cellStyles>
  <dxfs count="12">
    <dxf>
      <font>
        <b/>
      </font>
      <fill>
        <patternFill patternType="solid">
          <fgColor rgb="FFE06666"/>
          <bgColor rgb="FFE06666"/>
        </patternFill>
      </fill>
      <border/>
    </dxf>
    <dxf>
      <font/>
      <fill>
        <patternFill patternType="solid">
          <fgColor rgb="FFE06666"/>
          <bgColor rgb="FFE06666"/>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B7E1CD"/>
          <bgColor rgb="FFB7E1CD"/>
        </patternFill>
      </fill>
      <border/>
    </dxf>
    <dxf>
      <font>
        <strike/>
      </font>
      <fill>
        <patternFill patternType="solid">
          <fgColor rgb="FFD9EAD3"/>
          <bgColor rgb="FFD9EAD3"/>
        </patternFill>
      </fill>
      <border/>
    </dxf>
    <dxf>
      <font/>
      <fill>
        <patternFill patternType="solid">
          <fgColor rgb="FFF4CCCC"/>
          <bgColor rgb="FFF4CCCC"/>
        </patternFill>
      </fill>
      <border/>
    </dxf>
    <dxf>
      <font/>
      <fill>
        <patternFill patternType="solid">
          <fgColor rgb="FFFFF2CC"/>
          <bgColor rgb="FFFFF2CC"/>
        </patternFill>
      </fill>
      <border/>
    </dxf>
    <dxf>
      <font>
        <strike/>
      </font>
      <fill>
        <patternFill patternType="solid">
          <fgColor rgb="FFB7E1CD"/>
          <bgColor rgb="FFB7E1CD"/>
        </patternFill>
      </fill>
      <border/>
    </dxf>
    <dxf>
      <font/>
      <fill>
        <patternFill patternType="solid">
          <fgColor rgb="FF7CC1A0"/>
          <bgColor rgb="FF7CC1A0"/>
        </patternFill>
      </fill>
      <border/>
    </dxf>
  </dxfs>
  <tableStyles count="2">
    <tableStyle count="3" pivot="0" name="Milestones-style">
      <tableStyleElement dxfId="3" type="headerRow"/>
      <tableStyleElement dxfId="4" type="firstRowStripe"/>
      <tableStyleElement dxfId="5" type="secondRowStripe"/>
    </tableStyle>
    <tableStyle count="3" pivot="0" name="Contacts-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133350</xdr:colOff>
      <xdr:row>0</xdr:row>
      <xdr:rowOff>0</xdr:rowOff>
    </xdr:from>
    <xdr:ext cx="2676525" cy="4381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9525</xdr:rowOff>
    </xdr:from>
    <xdr:ext cx="2324100" cy="3905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9525</xdr:rowOff>
    </xdr:from>
    <xdr:ext cx="2324100" cy="3905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0</xdr:rowOff>
    </xdr:from>
    <xdr:ext cx="2676525" cy="4381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ables/table1.xml><?xml version="1.0" encoding="utf-8"?>
<table xmlns="http://schemas.openxmlformats.org/spreadsheetml/2006/main" ref="A1:C8" displayName="Table_1" name="Table_1" id="1">
  <tableColumns count="3">
    <tableColumn name="Milestones" id="1"/>
    <tableColumn name="PCT Complete" id="2"/>
    <tableColumn name="Closed Date" id="3"/>
  </tableColumns>
  <tableStyleInfo name="Milestones-style" showColumnStripes="0" showFirstColumn="1" showLastColumn="1" showRowStripes="1"/>
</table>
</file>

<file path=xl/tables/table2.xml><?xml version="1.0" encoding="utf-8"?>
<table xmlns="http://schemas.openxmlformats.org/spreadsheetml/2006/main" headerRowCount="0" ref="A2:E14" displayName="Table_2" name="Table_2" id="2">
  <tableColumns count="5">
    <tableColumn name="Column1" id="1"/>
    <tableColumn name="Column2" id="2"/>
    <tableColumn name="Column3" id="3"/>
    <tableColumn name="Column4" id="4"/>
    <tableColumn name="Column5" id="5"/>
  </tableColumns>
  <tableStyleInfo name="Contacts-style" showColumnStripes="0" showFirstColumn="1" showLastColumn="1" showRowStripes="1"/>
  <extLst>
    <ext uri="GoogleSheetsCustomDataVersion1">
      <go:sheetsCustomData xmlns:go="http://customooxmlschemas.google.com/" headerRowCount="1"/>
    </ext>
  </extLst>
</table>
</file>

<file path=xl/worksheets/_rels/sheet1.xml.rels><?xml version="1.0" encoding="UTF-8" standalone="yes"?><Relationships xmlns="http://schemas.openxmlformats.org/package/2006/relationships"><Relationship Id="rId1" Type="http://schemas.openxmlformats.org/officeDocument/2006/relationships/hyperlink" Target="https://talkdesk.atlassian.net/wiki/spaces/SC/pages/5377654792/AI+-+Agent+Platform+-+CX+Product+Page" TargetMode="External"/><Relationship Id="rId2" Type="http://schemas.openxmlformats.org/officeDocument/2006/relationships/hyperlink" Target="https://talkdesk.atlassian.net/wiki/spaces/SC/pages/5377654792/AI+-+Agent+Platform+-+CX+Product+Page" TargetMode="External"/><Relationship Id="rId3" Type="http://schemas.openxmlformats.org/officeDocument/2006/relationships/hyperlink" Target="https://academy.talkdesk.com/paths/019a3538-f01d-7016-9132-59ddb4c5499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support.talkdesk.com/hc/en-us/articles/200496729-Logging-in-to-your-Talkdesk-Account" TargetMode="External"/><Relationship Id="rId2" Type="http://schemas.openxmlformats.org/officeDocument/2006/relationships/hyperlink" Target="https://academy.talkdesk.com/" TargetMode="External"/><Relationship Id="rId3" Type="http://schemas.openxmlformats.org/officeDocument/2006/relationships/hyperlink" Target="https://support.talkdesk.com/hc/en-us/articles/115002389526--Unable-to-access-microphone-please-check-system-settings-" TargetMode="External"/><Relationship Id="rId4" Type="http://schemas.openxmlformats.org/officeDocument/2006/relationships/hyperlink" Target="https://support.talkdesk.com/hc/en-us/articles/360019193111-Windows-configuration-for-Callbar" TargetMode="External"/><Relationship Id="rId5" Type="http://schemas.openxmlformats.org/officeDocument/2006/relationships/hyperlink" Target="https://support.talkdesk.com/hc/en-us/articles/4407169235739-Conversations-Voice-Channel-" TargetMode="External"/><Relationship Id="rId6" Type="http://schemas.openxmlformats.org/officeDocument/2006/relationships/hyperlink" Target="https://support.talkdesk.com/hc/en-us/articles/13491706463131" TargetMode="External"/><Relationship Id="rId7"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E0044"/>
    <outlinePr summaryBelow="0" summaryRight="0"/>
    <pageSetUpPr fitToPage="1"/>
  </sheetPr>
  <sheetViews>
    <sheetView showGridLines="0" workbookViewId="0"/>
  </sheetViews>
  <sheetFormatPr customHeight="1" defaultColWidth="12.63" defaultRowHeight="15.75" outlineLevelRow="1"/>
  <cols>
    <col customWidth="1" min="1" max="1" width="0.38"/>
    <col customWidth="1" min="2" max="2" width="42.0"/>
    <col customWidth="1" min="3" max="3" width="8.25"/>
    <col customWidth="1" min="4" max="4" width="9.75"/>
    <col customWidth="1" min="5" max="5" width="8.88"/>
    <col customWidth="1" min="6" max="6" width="9.88"/>
    <col customWidth="1" min="7" max="7" width="17.0"/>
    <col customWidth="1" min="8" max="8" width="9.13"/>
    <col customWidth="1" min="9" max="9" width="37.75"/>
    <col customWidth="1" min="10" max="10" width="74.0"/>
  </cols>
  <sheetData>
    <row r="1" ht="33.75" customHeight="1">
      <c r="A1" s="1"/>
      <c r="B1" s="2"/>
      <c r="C1" s="3" t="s">
        <v>0</v>
      </c>
      <c r="I1" s="4"/>
      <c r="J1" s="4"/>
    </row>
    <row r="2" ht="3.75" customHeight="1">
      <c r="A2" s="1"/>
      <c r="B2" s="5"/>
      <c r="G2" s="6"/>
      <c r="H2" s="6"/>
      <c r="I2" s="6"/>
      <c r="J2" s="6"/>
    </row>
    <row r="3" ht="15.0" customHeight="1">
      <c r="A3" s="1"/>
      <c r="B3" s="7" t="s">
        <v>1</v>
      </c>
      <c r="C3" s="8" t="s">
        <v>2</v>
      </c>
      <c r="D3" s="9"/>
      <c r="E3" s="9"/>
      <c r="F3" s="10"/>
      <c r="G3" s="11" t="s">
        <v>3</v>
      </c>
      <c r="H3" s="12" t="s">
        <v>4</v>
      </c>
      <c r="I3" s="13"/>
      <c r="J3" s="14"/>
    </row>
    <row r="4" ht="15.0" customHeight="1">
      <c r="A4" s="1"/>
      <c r="B4" s="7" t="s">
        <v>5</v>
      </c>
      <c r="C4" s="8" t="s">
        <v>6</v>
      </c>
      <c r="D4" s="10" t="s">
        <v>7</v>
      </c>
      <c r="E4" s="10"/>
      <c r="F4" s="10"/>
      <c r="G4" s="15" t="s">
        <v>8</v>
      </c>
      <c r="H4" s="10" t="s">
        <v>9</v>
      </c>
      <c r="I4" s="13"/>
      <c r="J4" s="16"/>
    </row>
    <row r="5" ht="15.0" customHeight="1">
      <c r="A5" s="1"/>
      <c r="B5" s="7" t="s">
        <v>10</v>
      </c>
      <c r="C5" s="8" t="s">
        <v>11</v>
      </c>
      <c r="D5" s="10" t="s">
        <v>12</v>
      </c>
      <c r="E5" s="10"/>
      <c r="F5" s="10"/>
      <c r="G5" s="15" t="s">
        <v>13</v>
      </c>
      <c r="H5" s="17">
        <v>46061.0</v>
      </c>
      <c r="I5" s="13"/>
      <c r="J5" s="16"/>
    </row>
    <row r="6" ht="9.75" customHeight="1">
      <c r="A6" s="1"/>
      <c r="B6" s="18"/>
      <c r="C6" s="18"/>
      <c r="D6" s="18"/>
      <c r="E6" s="18"/>
      <c r="F6" s="19"/>
      <c r="G6" s="19"/>
      <c r="H6" s="19"/>
      <c r="I6" s="19"/>
      <c r="J6" s="19"/>
    </row>
    <row r="7" ht="24.75" customHeight="1">
      <c r="A7" s="20"/>
      <c r="B7" s="21" t="s">
        <v>14</v>
      </c>
      <c r="C7" s="20"/>
      <c r="D7" s="20"/>
      <c r="E7" s="20"/>
      <c r="F7" s="21" t="s">
        <v>15</v>
      </c>
      <c r="G7" s="20"/>
      <c r="H7" s="20"/>
      <c r="I7" s="20"/>
      <c r="J7" s="20"/>
    </row>
    <row r="8">
      <c r="A8" s="22"/>
      <c r="B8" s="23" t="s">
        <v>16</v>
      </c>
      <c r="C8" s="23" t="s">
        <v>17</v>
      </c>
      <c r="D8" s="23" t="s">
        <v>18</v>
      </c>
      <c r="E8" s="23" t="s">
        <v>19</v>
      </c>
      <c r="F8" s="23" t="s">
        <v>20</v>
      </c>
      <c r="G8" s="24" t="s">
        <v>21</v>
      </c>
      <c r="H8" s="24" t="s">
        <v>22</v>
      </c>
      <c r="I8" s="24" t="s">
        <v>23</v>
      </c>
      <c r="J8" s="24" t="s">
        <v>24</v>
      </c>
    </row>
    <row r="9" ht="30.0" customHeight="1">
      <c r="A9" s="22"/>
      <c r="B9" s="25"/>
      <c r="C9" s="25"/>
      <c r="D9" s="25"/>
      <c r="E9" s="25"/>
      <c r="F9" s="25"/>
      <c r="G9" s="26"/>
      <c r="H9" s="26"/>
      <c r="I9" s="26"/>
      <c r="J9" s="26"/>
    </row>
    <row r="10">
      <c r="A10" s="1"/>
      <c r="B10" s="27" t="s">
        <v>25</v>
      </c>
      <c r="C10" s="28"/>
      <c r="D10" s="29">
        <f>MIN(D11)</f>
        <v>45985</v>
      </c>
      <c r="E10" s="29">
        <f>MAX(E11)</f>
        <v>45985</v>
      </c>
      <c r="F10" s="28"/>
      <c r="G10" s="30">
        <f>AVERAGE(G11)</f>
        <v>1</v>
      </c>
      <c r="H10" s="31"/>
      <c r="I10" s="31"/>
      <c r="J10" s="31"/>
    </row>
    <row r="11">
      <c r="A11" s="1"/>
      <c r="B11" s="32" t="s">
        <v>26</v>
      </c>
      <c r="C11" s="33" t="str">
        <f>C4</f>
        <v>Samantha</v>
      </c>
      <c r="D11" s="34">
        <v>45985.0</v>
      </c>
      <c r="E11" s="35">
        <f>if(D11="","",IF(F11&lt;=1, D11, WORKDAY(D11, F11-1)))</f>
        <v>45985</v>
      </c>
      <c r="F11" s="33">
        <v>1.0</v>
      </c>
      <c r="G11" s="36">
        <v>1.0</v>
      </c>
      <c r="H11" s="37" t="b">
        <v>0</v>
      </c>
      <c r="I11" s="38"/>
      <c r="J11" s="38" t="s">
        <v>27</v>
      </c>
    </row>
    <row r="12" collapsed="1">
      <c r="A12" s="1"/>
      <c r="B12" s="39" t="s">
        <v>28</v>
      </c>
      <c r="C12" s="9"/>
      <c r="D12" s="9"/>
      <c r="E12" s="9"/>
      <c r="F12" s="9"/>
      <c r="G12" s="9"/>
      <c r="H12" s="9"/>
      <c r="I12" s="9"/>
      <c r="J12" s="40"/>
    </row>
    <row r="13" hidden="1" outlineLevel="1">
      <c r="A13" s="1"/>
      <c r="B13" s="41" t="s">
        <v>29</v>
      </c>
      <c r="C13" s="42" t="s">
        <v>30</v>
      </c>
      <c r="D13" s="43">
        <v>45988.0</v>
      </c>
      <c r="E13" s="44">
        <f t="shared" ref="E13:E16" si="1">if(D13="","",IF(F13&lt;=1, D13, WORKDAY(D13, F13-1)))</f>
        <v>45989</v>
      </c>
      <c r="F13" s="42">
        <v>2.0</v>
      </c>
      <c r="G13" s="36">
        <v>1.0</v>
      </c>
      <c r="H13" s="37" t="b">
        <v>0</v>
      </c>
      <c r="I13" s="38"/>
      <c r="J13" s="38"/>
    </row>
    <row r="14" hidden="1" outlineLevel="1">
      <c r="A14" s="1"/>
      <c r="B14" s="41" t="s">
        <v>31</v>
      </c>
      <c r="C14" s="42" t="s">
        <v>30</v>
      </c>
      <c r="D14" s="43">
        <v>46015.0</v>
      </c>
      <c r="E14" s="44">
        <f t="shared" si="1"/>
        <v>46016</v>
      </c>
      <c r="F14" s="42">
        <v>2.0</v>
      </c>
      <c r="G14" s="36">
        <v>0.0</v>
      </c>
      <c r="H14" s="37" t="b">
        <v>0</v>
      </c>
      <c r="I14" s="38"/>
      <c r="J14" s="38"/>
    </row>
    <row r="15" hidden="1" outlineLevel="1">
      <c r="A15" s="1"/>
      <c r="B15" s="41" t="s">
        <v>32</v>
      </c>
      <c r="C15" s="42" t="s">
        <v>30</v>
      </c>
      <c r="D15" s="43">
        <v>46023.0</v>
      </c>
      <c r="E15" s="44">
        <f t="shared" si="1"/>
        <v>46023</v>
      </c>
      <c r="F15" s="42">
        <v>1.0</v>
      </c>
      <c r="G15" s="36">
        <v>0.0</v>
      </c>
      <c r="H15" s="37" t="b">
        <v>0</v>
      </c>
      <c r="I15" s="38"/>
      <c r="J15" s="38"/>
    </row>
    <row r="16" hidden="1" outlineLevel="1">
      <c r="A16" s="1"/>
      <c r="B16" s="41" t="s">
        <v>33</v>
      </c>
      <c r="C16" s="42" t="s">
        <v>30</v>
      </c>
      <c r="D16" s="43">
        <v>46069.0</v>
      </c>
      <c r="E16" s="44">
        <f t="shared" si="1"/>
        <v>46069</v>
      </c>
      <c r="F16" s="42">
        <v>1.0</v>
      </c>
      <c r="G16" s="36">
        <v>0.0</v>
      </c>
      <c r="H16" s="37" t="b">
        <v>0</v>
      </c>
      <c r="I16" s="38"/>
      <c r="J16" s="38"/>
    </row>
    <row r="17">
      <c r="A17" s="1"/>
      <c r="B17" s="27" t="s">
        <v>34</v>
      </c>
      <c r="C17" s="45"/>
      <c r="D17" s="29">
        <f>MIN(D18:D21)</f>
        <v>45986</v>
      </c>
      <c r="E17" s="29">
        <f>MAX(E18:E21)</f>
        <v>46044</v>
      </c>
      <c r="F17" s="45"/>
      <c r="G17" s="30">
        <f>AVERAGE(G18:G21)</f>
        <v>1</v>
      </c>
      <c r="H17" s="45"/>
      <c r="I17" s="46"/>
      <c r="J17" s="46"/>
    </row>
    <row r="18" outlineLevel="1">
      <c r="A18" s="1"/>
      <c r="B18" s="47" t="s">
        <v>35</v>
      </c>
      <c r="C18" s="33" t="str">
        <f>C5</f>
        <v>Danielle</v>
      </c>
      <c r="D18" s="34">
        <f>E11+1</f>
        <v>45986</v>
      </c>
      <c r="E18" s="35">
        <f t="shared" ref="E18:E21" si="2">if(D18="","",IF(F18&lt;=1, D18, WORKDAY(D18, F18-1)))</f>
        <v>46003</v>
      </c>
      <c r="F18" s="33">
        <v>14.0</v>
      </c>
      <c r="G18" s="36">
        <v>1.0</v>
      </c>
      <c r="H18" s="33" t="b">
        <v>0</v>
      </c>
      <c r="I18" s="48" t="s">
        <v>36</v>
      </c>
      <c r="J18" s="48" t="s">
        <v>37</v>
      </c>
    </row>
    <row r="19" outlineLevel="1">
      <c r="A19" s="1"/>
      <c r="B19" s="47" t="s">
        <v>38</v>
      </c>
      <c r="C19" s="49" t="str">
        <f>$H$3</f>
        <v>EGIA</v>
      </c>
      <c r="D19" s="34">
        <f>E11+1</f>
        <v>45986</v>
      </c>
      <c r="E19" s="35">
        <f t="shared" si="2"/>
        <v>46003</v>
      </c>
      <c r="F19" s="33">
        <v>14.0</v>
      </c>
      <c r="G19" s="36">
        <v>1.0</v>
      </c>
      <c r="H19" s="33" t="b">
        <v>0</v>
      </c>
      <c r="I19" s="48"/>
      <c r="J19" s="48" t="s">
        <v>39</v>
      </c>
    </row>
    <row r="20" outlineLevel="1">
      <c r="A20" s="1"/>
      <c r="B20" s="47" t="s">
        <v>40</v>
      </c>
      <c r="C20" s="33" t="str">
        <f>C5</f>
        <v>Danielle</v>
      </c>
      <c r="D20" s="34">
        <f>E18+3</f>
        <v>46006</v>
      </c>
      <c r="E20" s="35">
        <f t="shared" si="2"/>
        <v>46017</v>
      </c>
      <c r="F20" s="33">
        <v>10.0</v>
      </c>
      <c r="G20" s="36">
        <v>1.0</v>
      </c>
      <c r="H20" s="33" t="b">
        <v>0</v>
      </c>
      <c r="I20" s="48"/>
      <c r="J20" s="48" t="s">
        <v>41</v>
      </c>
    </row>
    <row r="21" outlineLevel="1">
      <c r="A21" s="1"/>
      <c r="B21" s="32" t="s">
        <v>42</v>
      </c>
      <c r="C21" s="49" t="str">
        <f>$H$3</f>
        <v>EGIA</v>
      </c>
      <c r="D21" s="34">
        <f>E20+3</f>
        <v>46020</v>
      </c>
      <c r="E21" s="35">
        <f t="shared" si="2"/>
        <v>46044</v>
      </c>
      <c r="F21" s="33">
        <v>19.0</v>
      </c>
      <c r="G21" s="36">
        <v>1.0</v>
      </c>
      <c r="H21" s="33" t="b">
        <v>0</v>
      </c>
      <c r="I21" s="48"/>
      <c r="J21" s="48" t="s">
        <v>43</v>
      </c>
    </row>
    <row r="22">
      <c r="A22" s="1"/>
      <c r="B22" s="27" t="s">
        <v>44</v>
      </c>
      <c r="C22" s="45"/>
      <c r="D22" s="29">
        <f>MIN(D23:D32)</f>
        <v>46045</v>
      </c>
      <c r="E22" s="29">
        <f>MAX(E23:E32)</f>
        <v>46073</v>
      </c>
      <c r="F22" s="45"/>
      <c r="G22" s="30">
        <f>AVERAGE(G23:G32)</f>
        <v>0.77</v>
      </c>
      <c r="H22" s="45"/>
      <c r="I22" s="46"/>
      <c r="J22" s="46"/>
    </row>
    <row r="23" outlineLevel="1">
      <c r="A23" s="1"/>
      <c r="B23" s="47" t="s">
        <v>45</v>
      </c>
      <c r="C23" s="33" t="str">
        <f>C5</f>
        <v>Danielle</v>
      </c>
      <c r="D23" s="34">
        <f>E21+1</f>
        <v>46045</v>
      </c>
      <c r="E23" s="35">
        <f t="shared" ref="E23:E32" si="3">if(D23="","",IF(F23&lt;=1, D23, WORKDAY(D23, F23-1)))</f>
        <v>46045</v>
      </c>
      <c r="F23" s="33">
        <v>1.0</v>
      </c>
      <c r="G23" s="36">
        <v>1.0</v>
      </c>
      <c r="H23" s="33" t="b">
        <v>0</v>
      </c>
      <c r="I23" s="50"/>
      <c r="J23" s="50"/>
    </row>
    <row r="24" outlineLevel="1">
      <c r="A24" s="1"/>
      <c r="B24" s="47" t="s">
        <v>46</v>
      </c>
      <c r="C24" s="33" t="str">
        <f>C5</f>
        <v>Danielle</v>
      </c>
      <c r="D24" s="34">
        <f>E23+3</f>
        <v>46048</v>
      </c>
      <c r="E24" s="35">
        <f t="shared" si="3"/>
        <v>46059</v>
      </c>
      <c r="F24" s="33">
        <v>10.0</v>
      </c>
      <c r="G24" s="36">
        <v>1.0</v>
      </c>
      <c r="H24" s="33" t="b">
        <v>0</v>
      </c>
      <c r="I24" s="50"/>
      <c r="J24" s="51" t="s">
        <v>47</v>
      </c>
    </row>
    <row r="25" outlineLevel="1">
      <c r="A25" s="1"/>
      <c r="B25" s="47" t="s">
        <v>48</v>
      </c>
      <c r="C25" s="33" t="str">
        <f>C5</f>
        <v>Danielle</v>
      </c>
      <c r="D25" s="34">
        <f>E23+3</f>
        <v>46048</v>
      </c>
      <c r="E25" s="35">
        <f t="shared" si="3"/>
        <v>46073</v>
      </c>
      <c r="F25" s="33">
        <v>20.0</v>
      </c>
      <c r="G25" s="36">
        <v>0.5</v>
      </c>
      <c r="H25" s="33" t="b">
        <v>0</v>
      </c>
      <c r="I25" s="50" t="s">
        <v>49</v>
      </c>
      <c r="J25" s="51" t="s">
        <v>50</v>
      </c>
    </row>
    <row r="26" outlineLevel="1">
      <c r="A26" s="1"/>
      <c r="B26" s="47" t="s">
        <v>51</v>
      </c>
      <c r="C26" s="33" t="str">
        <f>C5</f>
        <v>Danielle</v>
      </c>
      <c r="D26" s="34">
        <f>E21+4</f>
        <v>46048</v>
      </c>
      <c r="E26" s="35">
        <f t="shared" si="3"/>
        <v>46050</v>
      </c>
      <c r="F26" s="33">
        <v>3.0</v>
      </c>
      <c r="G26" s="36">
        <v>1.0</v>
      </c>
      <c r="H26" s="33" t="b">
        <v>0</v>
      </c>
      <c r="I26" s="50"/>
      <c r="J26" s="50"/>
    </row>
    <row r="27" outlineLevel="1">
      <c r="A27" s="1"/>
      <c r="B27" s="47" t="s">
        <v>52</v>
      </c>
      <c r="C27" s="33" t="str">
        <f>C5</f>
        <v>Danielle</v>
      </c>
      <c r="D27" s="34">
        <f t="shared" ref="D27:D30" si="4">E26</f>
        <v>46050</v>
      </c>
      <c r="E27" s="35">
        <f t="shared" si="3"/>
        <v>46052</v>
      </c>
      <c r="F27" s="33">
        <v>3.0</v>
      </c>
      <c r="G27" s="36">
        <v>1.0</v>
      </c>
      <c r="H27" s="33" t="b">
        <v>0</v>
      </c>
      <c r="I27" s="50"/>
      <c r="J27" s="50"/>
    </row>
    <row r="28" outlineLevel="1">
      <c r="A28" s="1"/>
      <c r="B28" s="47" t="s">
        <v>53</v>
      </c>
      <c r="C28" s="33" t="str">
        <f>C5</f>
        <v>Danielle</v>
      </c>
      <c r="D28" s="34">
        <f t="shared" si="4"/>
        <v>46052</v>
      </c>
      <c r="E28" s="35">
        <f t="shared" si="3"/>
        <v>46055</v>
      </c>
      <c r="F28" s="33">
        <v>2.0</v>
      </c>
      <c r="G28" s="36">
        <v>1.0</v>
      </c>
      <c r="H28" s="33" t="b">
        <v>0</v>
      </c>
      <c r="I28" s="50"/>
      <c r="J28" s="50"/>
    </row>
    <row r="29" outlineLevel="1">
      <c r="A29" s="1"/>
      <c r="B29" s="47" t="s">
        <v>54</v>
      </c>
      <c r="C29" s="33" t="str">
        <f>C5</f>
        <v>Danielle</v>
      </c>
      <c r="D29" s="34">
        <f t="shared" si="4"/>
        <v>46055</v>
      </c>
      <c r="E29" s="35">
        <f t="shared" si="3"/>
        <v>46056</v>
      </c>
      <c r="F29" s="33">
        <v>2.0</v>
      </c>
      <c r="G29" s="36">
        <v>1.0</v>
      </c>
      <c r="H29" s="33" t="b">
        <v>0</v>
      </c>
      <c r="I29" s="50"/>
      <c r="J29" s="50"/>
    </row>
    <row r="30" outlineLevel="1">
      <c r="A30" s="1"/>
      <c r="B30" s="47" t="s">
        <v>55</v>
      </c>
      <c r="C30" s="33" t="str">
        <f>C5</f>
        <v>Danielle</v>
      </c>
      <c r="D30" s="34">
        <f t="shared" si="4"/>
        <v>46056</v>
      </c>
      <c r="E30" s="35">
        <f t="shared" si="3"/>
        <v>46057</v>
      </c>
      <c r="F30" s="33">
        <v>2.0</v>
      </c>
      <c r="G30" s="36">
        <v>1.0</v>
      </c>
      <c r="H30" s="33" t="b">
        <v>0</v>
      </c>
      <c r="I30" s="50"/>
      <c r="J30" s="50"/>
    </row>
    <row r="31" outlineLevel="1">
      <c r="A31" s="1"/>
      <c r="B31" s="47" t="s">
        <v>56</v>
      </c>
      <c r="C31" s="33" t="str">
        <f>C5</f>
        <v>Danielle</v>
      </c>
      <c r="D31" s="34">
        <f>E24+3</f>
        <v>46062</v>
      </c>
      <c r="E31" s="35">
        <f t="shared" si="3"/>
        <v>46066</v>
      </c>
      <c r="F31" s="33">
        <v>5.0</v>
      </c>
      <c r="G31" s="36">
        <v>0.2</v>
      </c>
      <c r="H31" s="33" t="b">
        <v>0</v>
      </c>
      <c r="I31" s="50"/>
      <c r="J31" s="50" t="s">
        <v>57</v>
      </c>
    </row>
    <row r="32" outlineLevel="1">
      <c r="A32" s="1"/>
      <c r="B32" s="32" t="s">
        <v>58</v>
      </c>
      <c r="C32" s="33"/>
      <c r="D32" s="34">
        <f>E31</f>
        <v>46066</v>
      </c>
      <c r="E32" s="35">
        <f t="shared" si="3"/>
        <v>46066</v>
      </c>
      <c r="F32" s="33">
        <v>0.0</v>
      </c>
      <c r="G32" s="36">
        <v>0.0</v>
      </c>
      <c r="H32" s="33" t="b">
        <v>0</v>
      </c>
      <c r="I32" s="48"/>
      <c r="J32" s="48"/>
    </row>
    <row r="33">
      <c r="A33" s="1"/>
      <c r="B33" s="27" t="s">
        <v>59</v>
      </c>
      <c r="C33" s="52"/>
      <c r="D33" s="29">
        <f>MIN(D34:D38)</f>
        <v>45985</v>
      </c>
      <c r="E33" s="29">
        <f>MAX(E34:E38)</f>
        <v>46094</v>
      </c>
      <c r="F33" s="52"/>
      <c r="G33" s="30">
        <f>AVERAGE(G34:G38)</f>
        <v>0.04</v>
      </c>
      <c r="H33" s="52"/>
      <c r="I33" s="53"/>
      <c r="J33" s="53"/>
    </row>
    <row r="34" outlineLevel="1">
      <c r="A34" s="1"/>
      <c r="B34" s="47" t="s">
        <v>60</v>
      </c>
      <c r="C34" s="33" t="s">
        <v>4</v>
      </c>
      <c r="D34" s="34">
        <v>45985.0</v>
      </c>
      <c r="E34" s="35">
        <f t="shared" ref="E34:E38" si="5">if(D34="","",IF(F34&lt;=1, D34, WORKDAY(D34, F34-1)))</f>
        <v>46066</v>
      </c>
      <c r="F34" s="33">
        <v>60.0</v>
      </c>
      <c r="G34" s="36">
        <v>0.1</v>
      </c>
      <c r="H34" s="33" t="b">
        <v>0</v>
      </c>
      <c r="I34" s="48"/>
      <c r="J34" s="51" t="s">
        <v>61</v>
      </c>
    </row>
    <row r="35" outlineLevel="1">
      <c r="A35" s="1"/>
      <c r="B35" s="47" t="s">
        <v>62</v>
      </c>
      <c r="C35" s="33" t="str">
        <f>C5</f>
        <v>Danielle</v>
      </c>
      <c r="D35" s="33" t="s">
        <v>63</v>
      </c>
      <c r="E35" s="35" t="str">
        <f t="shared" si="5"/>
        <v>TBD</v>
      </c>
      <c r="F35" s="33">
        <v>1.0</v>
      </c>
      <c r="G35" s="36">
        <v>0.0</v>
      </c>
      <c r="H35" s="33" t="b">
        <v>0</v>
      </c>
      <c r="I35" s="48"/>
      <c r="J35" s="48" t="s">
        <v>64</v>
      </c>
    </row>
    <row r="36" outlineLevel="1">
      <c r="A36" s="1"/>
      <c r="B36" s="47" t="s">
        <v>65</v>
      </c>
      <c r="C36" s="33" t="str">
        <f>concat(concat("TD","/"),$H$3)</f>
        <v>TD/EGIA</v>
      </c>
      <c r="D36" s="34">
        <f>E32-4</f>
        <v>46062</v>
      </c>
      <c r="E36" s="35">
        <f t="shared" si="5"/>
        <v>46066</v>
      </c>
      <c r="F36" s="33">
        <v>5.0</v>
      </c>
      <c r="G36" s="36">
        <v>0.1</v>
      </c>
      <c r="H36" s="33" t="b">
        <v>0</v>
      </c>
      <c r="I36" s="48" t="s">
        <v>66</v>
      </c>
      <c r="J36" s="48" t="s">
        <v>67</v>
      </c>
    </row>
    <row r="37" outlineLevel="1">
      <c r="A37" s="1"/>
      <c r="B37" s="47" t="s">
        <v>68</v>
      </c>
      <c r="C37" s="33" t="s">
        <v>69</v>
      </c>
      <c r="D37" s="34">
        <f>E36</f>
        <v>46066</v>
      </c>
      <c r="E37" s="35">
        <f t="shared" si="5"/>
        <v>46066</v>
      </c>
      <c r="F37" s="33">
        <v>1.0</v>
      </c>
      <c r="G37" s="36">
        <v>0.0</v>
      </c>
      <c r="H37" s="33" t="b">
        <v>0</v>
      </c>
      <c r="I37" s="48" t="s">
        <v>70</v>
      </c>
      <c r="J37" s="48"/>
    </row>
    <row r="38" outlineLevel="1">
      <c r="A38" s="1"/>
      <c r="B38" s="32" t="s">
        <v>71</v>
      </c>
      <c r="C38" s="49" t="str">
        <f>$H$3</f>
        <v>EGIA</v>
      </c>
      <c r="D38" s="34">
        <f>E37+3</f>
        <v>46069</v>
      </c>
      <c r="E38" s="35">
        <f t="shared" si="5"/>
        <v>46094</v>
      </c>
      <c r="F38" s="33">
        <v>20.0</v>
      </c>
      <c r="G38" s="36">
        <v>0.0</v>
      </c>
      <c r="H38" s="33" t="b">
        <v>0</v>
      </c>
      <c r="I38" s="48"/>
      <c r="J38" s="48" t="s">
        <v>72</v>
      </c>
    </row>
    <row r="39">
      <c r="A39" s="1"/>
      <c r="B39" s="27" t="s">
        <v>73</v>
      </c>
      <c r="C39" s="52"/>
      <c r="D39" s="29">
        <f>MIN(D40:D45)</f>
        <v>46094</v>
      </c>
      <c r="E39" s="29">
        <f>MAX(E40:E45)</f>
        <v>46136</v>
      </c>
      <c r="F39" s="52"/>
      <c r="G39" s="30">
        <f>AVERAGE(G40:G44)</f>
        <v>0</v>
      </c>
      <c r="H39" s="52"/>
      <c r="I39" s="53"/>
      <c r="J39" s="53"/>
    </row>
    <row r="40" outlineLevel="1">
      <c r="A40" s="1"/>
      <c r="B40" s="47" t="s">
        <v>74</v>
      </c>
      <c r="C40" s="33" t="str">
        <f t="shared" ref="C40:C41" si="6">concat(concat("TD","/"),$H$3)</f>
        <v>TD/EGIA</v>
      </c>
      <c r="D40" s="34">
        <f>E38</f>
        <v>46094</v>
      </c>
      <c r="E40" s="35">
        <f t="shared" ref="E40:E45" si="7">if(D40="","",IF(F40&lt;=1, D40, WORKDAY(D40, F40-1)))</f>
        <v>46094</v>
      </c>
      <c r="F40" s="33">
        <v>1.0</v>
      </c>
      <c r="G40" s="36">
        <v>0.0</v>
      </c>
      <c r="H40" s="33" t="b">
        <v>0</v>
      </c>
      <c r="I40" s="54"/>
      <c r="J40" s="54"/>
    </row>
    <row r="41" outlineLevel="1">
      <c r="A41" s="1"/>
      <c r="B41" s="32" t="s">
        <v>75</v>
      </c>
      <c r="C41" s="33" t="str">
        <f t="shared" si="6"/>
        <v>TD/EGIA</v>
      </c>
      <c r="D41" s="34">
        <f>E40+3</f>
        <v>46097</v>
      </c>
      <c r="E41" s="35">
        <f t="shared" si="7"/>
        <v>46097</v>
      </c>
      <c r="F41" s="33">
        <v>1.0</v>
      </c>
      <c r="G41" s="36">
        <v>0.0</v>
      </c>
      <c r="H41" s="33" t="b">
        <v>0</v>
      </c>
      <c r="I41" s="48"/>
      <c r="J41" s="48" t="s">
        <v>76</v>
      </c>
    </row>
    <row r="42" outlineLevel="1">
      <c r="A42" s="1"/>
      <c r="B42" s="47" t="s">
        <v>77</v>
      </c>
      <c r="C42" s="33" t="str">
        <f>C5</f>
        <v>Danielle</v>
      </c>
      <c r="D42" s="34">
        <f>E41</f>
        <v>46097</v>
      </c>
      <c r="E42" s="35">
        <f t="shared" si="7"/>
        <v>46136</v>
      </c>
      <c r="F42" s="33">
        <v>30.0</v>
      </c>
      <c r="G42" s="36">
        <v>0.0</v>
      </c>
      <c r="H42" s="33" t="b">
        <v>0</v>
      </c>
      <c r="I42" s="48"/>
      <c r="J42" s="48" t="s">
        <v>78</v>
      </c>
    </row>
    <row r="43" outlineLevel="1">
      <c r="A43" s="1"/>
      <c r="B43" s="47" t="s">
        <v>79</v>
      </c>
      <c r="C43" s="33" t="s">
        <v>80</v>
      </c>
      <c r="D43" s="33" t="s">
        <v>63</v>
      </c>
      <c r="E43" s="35" t="str">
        <f t="shared" si="7"/>
        <v>TBD</v>
      </c>
      <c r="F43" s="33">
        <v>0.0</v>
      </c>
      <c r="G43" s="36">
        <v>0.0</v>
      </c>
      <c r="H43" s="33" t="b">
        <v>0</v>
      </c>
      <c r="I43" s="48"/>
      <c r="J43" s="48" t="s">
        <v>81</v>
      </c>
    </row>
    <row r="44" outlineLevel="1">
      <c r="A44" s="1"/>
      <c r="B44" s="32" t="s">
        <v>82</v>
      </c>
      <c r="C44" s="33" t="s">
        <v>69</v>
      </c>
      <c r="D44" s="34">
        <f>E42</f>
        <v>46136</v>
      </c>
      <c r="E44" s="35">
        <f t="shared" si="7"/>
        <v>46136</v>
      </c>
      <c r="F44" s="33">
        <v>1.0</v>
      </c>
      <c r="G44" s="36">
        <v>0.0</v>
      </c>
      <c r="H44" s="33" t="b">
        <v>0</v>
      </c>
      <c r="I44" s="48"/>
      <c r="J44" s="48" t="s">
        <v>83</v>
      </c>
    </row>
    <row r="45" outlineLevel="1">
      <c r="A45" s="1"/>
      <c r="B45" s="55" t="s">
        <v>84</v>
      </c>
      <c r="C45" s="33" t="str">
        <f>C4</f>
        <v>Samantha</v>
      </c>
      <c r="D45" s="34">
        <f>E44</f>
        <v>46136</v>
      </c>
      <c r="E45" s="35">
        <f t="shared" si="7"/>
        <v>46136</v>
      </c>
      <c r="F45" s="33">
        <v>0.0</v>
      </c>
      <c r="G45" s="36">
        <v>0.0</v>
      </c>
      <c r="H45" s="33" t="b">
        <v>0</v>
      </c>
      <c r="I45" s="48"/>
      <c r="J45" s="48"/>
    </row>
  </sheetData>
  <mergeCells count="16">
    <mergeCell ref="C8:C9"/>
    <mergeCell ref="D8:D9"/>
    <mergeCell ref="E8:E9"/>
    <mergeCell ref="F8:F9"/>
    <mergeCell ref="G8:G9"/>
    <mergeCell ref="H8:H9"/>
    <mergeCell ref="J8:J9"/>
    <mergeCell ref="I8:I9"/>
    <mergeCell ref="B12:J12"/>
    <mergeCell ref="C1:H1"/>
    <mergeCell ref="B2:F2"/>
    <mergeCell ref="C3:E3"/>
    <mergeCell ref="H3:I3"/>
    <mergeCell ref="H4:I4"/>
    <mergeCell ref="H5:I5"/>
    <mergeCell ref="B8:B9"/>
  </mergeCells>
  <conditionalFormatting sqref="B23:B31">
    <cfRule type="expression" dxfId="0" priority="1">
      <formula>#REF!=TRUE</formula>
    </cfRule>
  </conditionalFormatting>
  <conditionalFormatting sqref="B18 B21 B32 B38 B41 B44">
    <cfRule type="expression" dxfId="0" priority="2">
      <formula>#REF!=TRUE</formula>
    </cfRule>
  </conditionalFormatting>
  <conditionalFormatting sqref="G11:J11 G13:G16 H13:J45 G18:G21 G23:G32 G34:G38 G40:G45">
    <cfRule type="colorScale" priority="3">
      <colorScale>
        <cfvo type="min"/>
        <cfvo type="formula" val="1"/>
        <color rgb="FFFFFFFF"/>
        <color rgb="FF57BB8A"/>
      </colorScale>
    </cfRule>
  </conditionalFormatting>
  <conditionalFormatting sqref="G11:J11 G13:G16 H13:J45 G18:G21 G23:G32 G34:G38 G40:G45">
    <cfRule type="colorScale" priority="4">
      <colorScale>
        <cfvo type="min"/>
        <cfvo type="formula" val="0"/>
        <color rgb="FF57BB8A"/>
        <color rgb="FFFFFFFF"/>
      </colorScale>
    </cfRule>
  </conditionalFormatting>
  <conditionalFormatting sqref="B7 B11:B45">
    <cfRule type="expression" dxfId="0" priority="5">
      <formula>$H7=TRUE</formula>
    </cfRule>
  </conditionalFormatting>
  <conditionalFormatting sqref="H11 H13:H16 H18:H21 H23:H32 H34:H38 H40:H45">
    <cfRule type="expression" dxfId="1" priority="6">
      <formula>AND(E11&lt;Today(), $G11&lt;1)</formula>
    </cfRule>
  </conditionalFormatting>
  <dataValidations>
    <dataValidation type="custom" allowBlank="1" showDropDown="1" sqref="H5">
      <formula1>OR(NOT(ISERROR(DATEVALUE(H5))), AND(ISNUMBER(H5), LEFT(CELL("format", H5))="D"))</formula1>
    </dataValidation>
    <dataValidation type="list" allowBlank="1" sqref="G11 G13:G16 G18:G21 G23:G32 G34:G38 G40:G45">
      <formula1>"0%,10%,20%,30%,40%,50%,60%,70%,80%,90%,100%"</formula1>
    </dataValidation>
  </dataValidations>
  <hyperlinks>
    <hyperlink r:id="rId1" ref="J24"/>
    <hyperlink r:id="rId2" ref="J25"/>
    <hyperlink r:id="rId3" ref="J34"/>
  </hyperlinks>
  <printOptions gridLines="1" horizontalCentered="1"/>
  <pageMargins bottom="0.75" footer="0.0" header="0.0" left="0.7" right="0.7" top="0.75"/>
  <pageSetup cellComments="atEnd" orientation="portrait" pageOrder="overThenDown"/>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0"/>
    <col customWidth="1" min="2" max="2" width="25.63"/>
    <col customWidth="1" min="3" max="3" width="38.0"/>
    <col customWidth="1" min="5" max="5" width="38.0"/>
  </cols>
  <sheetData>
    <row r="1">
      <c r="A1" s="56" t="s">
        <v>85</v>
      </c>
      <c r="B1" s="57"/>
      <c r="C1" s="57"/>
      <c r="D1" s="57"/>
      <c r="E1" s="58"/>
    </row>
    <row r="2">
      <c r="A2" s="59" t="s">
        <v>86</v>
      </c>
      <c r="B2" s="60" t="s">
        <v>87</v>
      </c>
      <c r="C2" s="60" t="s">
        <v>88</v>
      </c>
      <c r="D2" s="60" t="s">
        <v>89</v>
      </c>
      <c r="E2" s="60" t="s">
        <v>90</v>
      </c>
    </row>
    <row r="3">
      <c r="A3" s="61"/>
      <c r="B3" s="62"/>
      <c r="C3" s="63" t="s">
        <v>91</v>
      </c>
      <c r="D3" s="61"/>
      <c r="E3" s="61"/>
    </row>
    <row r="4">
      <c r="A4" s="61"/>
      <c r="B4" s="62"/>
      <c r="C4" s="61"/>
      <c r="D4" s="61"/>
      <c r="E4" s="61"/>
    </row>
    <row r="5">
      <c r="A5" s="64"/>
      <c r="B5" s="62"/>
      <c r="C5" s="61"/>
      <c r="D5" s="64"/>
      <c r="E5" s="61"/>
    </row>
    <row r="6">
      <c r="A6" s="61"/>
      <c r="B6" s="62"/>
      <c r="C6" s="61"/>
      <c r="D6" s="61"/>
      <c r="E6" s="61"/>
    </row>
    <row r="7">
      <c r="A7" s="64"/>
      <c r="B7" s="62"/>
      <c r="C7" s="61"/>
      <c r="D7" s="64"/>
      <c r="E7" s="61"/>
    </row>
    <row r="8">
      <c r="A8" s="64"/>
      <c r="B8" s="62"/>
      <c r="C8" s="61"/>
      <c r="D8" s="64"/>
      <c r="E8" s="61"/>
    </row>
    <row r="9">
      <c r="A9" s="61"/>
      <c r="B9" s="62"/>
      <c r="C9" s="61"/>
      <c r="D9" s="61"/>
      <c r="E9" s="61"/>
    </row>
    <row r="10">
      <c r="A10" s="61"/>
      <c r="B10" s="62"/>
      <c r="C10" s="61"/>
      <c r="D10" s="61"/>
      <c r="E10" s="61"/>
    </row>
    <row r="11">
      <c r="A11" s="64"/>
      <c r="B11" s="62"/>
      <c r="C11" s="61"/>
      <c r="D11" s="64"/>
      <c r="E11" s="61"/>
    </row>
    <row r="12">
      <c r="A12" s="61"/>
      <c r="B12" s="62"/>
      <c r="C12" s="61"/>
      <c r="D12" s="61"/>
      <c r="E12" s="61"/>
    </row>
    <row r="13">
      <c r="A13" s="61"/>
      <c r="B13" s="62"/>
      <c r="C13" s="61"/>
      <c r="D13" s="61"/>
      <c r="E13" s="61"/>
    </row>
    <row r="14">
      <c r="A14" s="61"/>
      <c r="B14" s="64"/>
      <c r="C14" s="61"/>
      <c r="D14" s="61"/>
      <c r="E14" s="61"/>
    </row>
    <row r="15">
      <c r="A15" s="65" t="s">
        <v>92</v>
      </c>
      <c r="B15" s="57"/>
      <c r="C15" s="57"/>
      <c r="D15" s="57"/>
      <c r="E15" s="58"/>
    </row>
    <row r="16">
      <c r="A16" s="61"/>
      <c r="B16" s="64"/>
      <c r="C16" s="61"/>
      <c r="D16" s="61"/>
      <c r="E16" s="61"/>
    </row>
    <row r="17">
      <c r="A17" s="61"/>
      <c r="B17" s="64"/>
      <c r="C17" s="61"/>
      <c r="D17" s="61"/>
      <c r="E17" s="61"/>
    </row>
    <row r="18">
      <c r="A18" s="64"/>
      <c r="B18" s="64"/>
      <c r="C18" s="61"/>
      <c r="D18" s="64"/>
      <c r="E18" s="61"/>
    </row>
    <row r="19">
      <c r="A19" s="61"/>
      <c r="B19" s="64"/>
      <c r="C19" s="61"/>
      <c r="D19" s="61"/>
      <c r="E19" s="61"/>
    </row>
    <row r="20">
      <c r="A20" s="64"/>
      <c r="B20" s="64"/>
      <c r="C20" s="61"/>
      <c r="D20" s="64"/>
      <c r="E20" s="61"/>
    </row>
    <row r="21">
      <c r="A21" s="64"/>
      <c r="B21" s="64"/>
      <c r="C21" s="61"/>
      <c r="D21" s="64"/>
      <c r="E21" s="61"/>
    </row>
    <row r="22">
      <c r="A22" s="64"/>
      <c r="B22" s="64"/>
      <c r="C22" s="61"/>
      <c r="D22" s="64"/>
      <c r="E22" s="61"/>
    </row>
    <row r="23">
      <c r="A23" s="64"/>
      <c r="B23" s="64"/>
      <c r="C23" s="61"/>
      <c r="D23" s="64"/>
      <c r="E23" s="61"/>
    </row>
    <row r="24">
      <c r="A24" s="61"/>
      <c r="B24" s="66"/>
      <c r="C24" s="61"/>
      <c r="D24" s="61"/>
      <c r="E24" s="61"/>
    </row>
    <row r="25">
      <c r="A25" s="64"/>
      <c r="B25" s="64"/>
      <c r="C25" s="61"/>
      <c r="D25" s="64"/>
      <c r="E25" s="61"/>
    </row>
    <row r="26">
      <c r="A26" s="64"/>
      <c r="B26" s="64"/>
      <c r="C26" s="61"/>
      <c r="D26" s="64"/>
      <c r="E26" s="61"/>
    </row>
    <row r="27">
      <c r="A27" s="61"/>
      <c r="B27" s="64"/>
      <c r="C27" s="61"/>
      <c r="D27" s="61"/>
      <c r="E27" s="61"/>
    </row>
    <row r="28">
      <c r="A28" s="61"/>
      <c r="B28" s="64"/>
      <c r="C28" s="61"/>
      <c r="D28" s="61"/>
      <c r="E28" s="61"/>
    </row>
    <row r="29">
      <c r="A29" s="61"/>
      <c r="B29" s="64"/>
      <c r="C29" s="61"/>
      <c r="D29" s="61"/>
      <c r="E29" s="61"/>
    </row>
    <row r="30">
      <c r="A30" s="64"/>
      <c r="B30" s="64"/>
      <c r="C30" s="61"/>
      <c r="D30" s="64"/>
      <c r="E30" s="61"/>
    </row>
  </sheetData>
  <mergeCells count="2">
    <mergeCell ref="A1:E1"/>
    <mergeCell ref="A15:E1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4FFA"/>
    <outlinePr summaryBelow="0" summaryRight="0"/>
  </sheetPr>
  <sheetViews>
    <sheetView workbookViewId="0"/>
  </sheetViews>
  <sheetFormatPr customHeight="1" defaultColWidth="12.63" defaultRowHeight="15.75"/>
  <cols>
    <col customWidth="1" min="1" max="1" width="38.63"/>
    <col customWidth="1" min="2" max="2" width="17.0"/>
    <col customWidth="1" min="3" max="3" width="15.0"/>
  </cols>
  <sheetData>
    <row r="1">
      <c r="A1" s="67" t="s">
        <v>93</v>
      </c>
      <c r="B1" s="67" t="s">
        <v>94</v>
      </c>
      <c r="C1" s="68" t="s">
        <v>95</v>
      </c>
    </row>
    <row r="2">
      <c r="A2" s="69" t="s">
        <v>96</v>
      </c>
      <c r="B2" s="70">
        <f>'Project Plan'!G10</f>
        <v>1</v>
      </c>
      <c r="C2" s="71"/>
    </row>
    <row r="3">
      <c r="A3" s="69" t="str">
        <f>'Project Plan'!B11</f>
        <v>Implementation Kick off</v>
      </c>
      <c r="B3" s="70">
        <f>'Project Plan'!G11</f>
        <v>1</v>
      </c>
      <c r="C3" s="71">
        <f>'Project Plan'!E11</f>
        <v>45985</v>
      </c>
    </row>
    <row r="4">
      <c r="A4" s="72" t="str">
        <f>'Project Plan'!B21</f>
        <v>Approval of Discovery Report</v>
      </c>
      <c r="B4" s="73">
        <f>'Project Plan'!G21</f>
        <v>1</v>
      </c>
      <c r="C4" s="71">
        <f>'Project Plan'!E21</f>
        <v>46044</v>
      </c>
    </row>
    <row r="5">
      <c r="A5" s="72" t="str">
        <f>'Project Plan'!B32</f>
        <v>Configurations Complete</v>
      </c>
      <c r="B5" s="73">
        <f>'Project Plan'!G32</f>
        <v>0</v>
      </c>
      <c r="C5" s="71">
        <f>'Project Plan'!E32</f>
        <v>46066</v>
      </c>
    </row>
    <row r="6">
      <c r="A6" s="72" t="str">
        <f>'Project Plan'!B38</f>
        <v>User Acceptance Testing (UAT)</v>
      </c>
      <c r="B6" s="73">
        <f>'Project Plan'!G38</f>
        <v>0</v>
      </c>
      <c r="C6" s="71">
        <f>'Project Plan'!E38</f>
        <v>46094</v>
      </c>
    </row>
    <row r="7">
      <c r="A7" s="74" t="str">
        <f>'Project Plan'!B41</f>
        <v>Go Live Deployment</v>
      </c>
      <c r="B7" s="75">
        <f>'Project Plan'!G41</f>
        <v>0</v>
      </c>
      <c r="C7" s="71">
        <f>'Project Plan'!E41</f>
        <v>46097</v>
      </c>
    </row>
    <row r="8">
      <c r="A8" s="74" t="str">
        <f>'Project Plan'!B44</f>
        <v>Official Transition to Support/Services</v>
      </c>
      <c r="B8" s="75">
        <f>'Project Plan'!G44</f>
        <v>0</v>
      </c>
      <c r="C8" s="71">
        <f>'Project Plan'!E44</f>
        <v>46136</v>
      </c>
    </row>
  </sheetData>
  <conditionalFormatting sqref="A2:C8">
    <cfRule type="expression" dxfId="6" priority="1">
      <formula>$B2=100%</formula>
    </cfRule>
  </conditionalFormatting>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05BD"/>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1.5"/>
    <col customWidth="1" min="2" max="2" width="18.25"/>
    <col customWidth="1" min="3" max="3" width="53.13"/>
    <col customWidth="1" min="4" max="4" width="13.38"/>
    <col customWidth="1" min="5" max="5" width="13.0"/>
    <col customWidth="1" min="6" max="6" width="61.88"/>
  </cols>
  <sheetData>
    <row r="1">
      <c r="A1" s="5"/>
      <c r="B1" s="76"/>
      <c r="C1" s="76" t="s">
        <v>97</v>
      </c>
      <c r="D1" s="76"/>
      <c r="E1" s="77"/>
      <c r="F1" s="77"/>
    </row>
    <row r="2">
      <c r="A2" s="78" t="s">
        <v>89</v>
      </c>
      <c r="B2" s="79" t="s">
        <v>98</v>
      </c>
      <c r="C2" s="79" t="s">
        <v>99</v>
      </c>
      <c r="D2" s="80" t="s">
        <v>100</v>
      </c>
      <c r="E2" s="81" t="s">
        <v>101</v>
      </c>
      <c r="F2" s="81" t="s">
        <v>102</v>
      </c>
    </row>
    <row r="3">
      <c r="A3" s="82" t="s">
        <v>103</v>
      </c>
      <c r="B3" s="83" t="s">
        <v>34</v>
      </c>
      <c r="C3" s="84" t="s">
        <v>104</v>
      </c>
      <c r="D3" s="82" t="s">
        <v>6</v>
      </c>
      <c r="E3" s="85">
        <v>45987.0</v>
      </c>
      <c r="F3" s="86"/>
    </row>
    <row r="4">
      <c r="A4" s="87" t="s">
        <v>103</v>
      </c>
      <c r="B4" s="88" t="s">
        <v>105</v>
      </c>
      <c r="C4" s="89" t="s">
        <v>106</v>
      </c>
      <c r="D4" s="87" t="s">
        <v>107</v>
      </c>
      <c r="E4" s="90">
        <v>45987.0</v>
      </c>
      <c r="F4" s="91"/>
    </row>
    <row r="5">
      <c r="A5" s="82" t="s">
        <v>103</v>
      </c>
      <c r="B5" s="83" t="s">
        <v>34</v>
      </c>
      <c r="C5" s="84" t="s">
        <v>108</v>
      </c>
      <c r="D5" s="82" t="s">
        <v>109</v>
      </c>
      <c r="E5" s="85">
        <v>45996.0</v>
      </c>
      <c r="F5" s="92"/>
    </row>
    <row r="6">
      <c r="A6" s="87" t="s">
        <v>103</v>
      </c>
      <c r="B6" s="88" t="s">
        <v>105</v>
      </c>
      <c r="C6" s="89" t="s">
        <v>110</v>
      </c>
      <c r="D6" s="87" t="s">
        <v>6</v>
      </c>
      <c r="E6" s="90">
        <v>45987.0</v>
      </c>
      <c r="F6" s="91"/>
    </row>
    <row r="7">
      <c r="A7" s="82" t="s">
        <v>103</v>
      </c>
      <c r="B7" s="83" t="s">
        <v>34</v>
      </c>
      <c r="C7" s="84" t="s">
        <v>111</v>
      </c>
      <c r="D7" s="82" t="s">
        <v>11</v>
      </c>
      <c r="E7" s="85">
        <v>45996.0</v>
      </c>
      <c r="F7" s="86"/>
    </row>
    <row r="8">
      <c r="A8" s="87" t="s">
        <v>103</v>
      </c>
      <c r="B8" s="88" t="s">
        <v>34</v>
      </c>
      <c r="C8" s="89" t="s">
        <v>112</v>
      </c>
      <c r="D8" s="87" t="s">
        <v>113</v>
      </c>
      <c r="E8" s="90">
        <v>45996.0</v>
      </c>
      <c r="F8" s="91"/>
    </row>
    <row r="9">
      <c r="A9" s="82" t="s">
        <v>114</v>
      </c>
      <c r="B9" s="83" t="s">
        <v>34</v>
      </c>
      <c r="C9" s="93" t="s">
        <v>115</v>
      </c>
      <c r="D9" s="82" t="s">
        <v>113</v>
      </c>
      <c r="E9" s="85">
        <v>45996.0</v>
      </c>
      <c r="F9" s="86" t="s">
        <v>116</v>
      </c>
    </row>
    <row r="10">
      <c r="A10" s="87" t="s">
        <v>114</v>
      </c>
      <c r="B10" s="88" t="s">
        <v>34</v>
      </c>
      <c r="C10" s="94" t="s">
        <v>117</v>
      </c>
      <c r="D10" s="87" t="s">
        <v>113</v>
      </c>
      <c r="E10" s="90">
        <v>45996.0</v>
      </c>
      <c r="F10" s="91" t="s">
        <v>118</v>
      </c>
    </row>
    <row r="11">
      <c r="A11" s="82" t="s">
        <v>103</v>
      </c>
      <c r="B11" s="83" t="s">
        <v>34</v>
      </c>
      <c r="C11" s="93" t="s">
        <v>119</v>
      </c>
      <c r="D11" s="82" t="s">
        <v>113</v>
      </c>
      <c r="E11" s="85">
        <v>45996.0</v>
      </c>
      <c r="F11" s="86" t="s">
        <v>120</v>
      </c>
    </row>
    <row r="12">
      <c r="A12" s="87" t="s">
        <v>103</v>
      </c>
      <c r="B12" s="88" t="s">
        <v>34</v>
      </c>
      <c r="C12" s="94" t="s">
        <v>121</v>
      </c>
      <c r="D12" s="87" t="s">
        <v>113</v>
      </c>
      <c r="E12" s="90">
        <v>45996.0</v>
      </c>
      <c r="F12" s="91"/>
    </row>
    <row r="13">
      <c r="A13" s="82" t="s">
        <v>114</v>
      </c>
      <c r="B13" s="83" t="s">
        <v>34</v>
      </c>
      <c r="C13" s="93" t="s">
        <v>122</v>
      </c>
      <c r="D13" s="82" t="s">
        <v>113</v>
      </c>
      <c r="E13" s="85">
        <v>45996.0</v>
      </c>
      <c r="F13" s="86"/>
    </row>
    <row r="14">
      <c r="A14" s="87" t="s">
        <v>114</v>
      </c>
      <c r="B14" s="88" t="s">
        <v>34</v>
      </c>
      <c r="C14" s="89" t="s">
        <v>123</v>
      </c>
      <c r="D14" s="87" t="s">
        <v>113</v>
      </c>
      <c r="E14" s="90">
        <v>45996.0</v>
      </c>
      <c r="F14" s="91"/>
    </row>
    <row r="15">
      <c r="A15" s="82" t="s">
        <v>124</v>
      </c>
      <c r="B15" s="83" t="s">
        <v>125</v>
      </c>
      <c r="C15" s="84" t="s">
        <v>126</v>
      </c>
      <c r="D15" s="82" t="s">
        <v>11</v>
      </c>
      <c r="E15" s="82" t="s">
        <v>63</v>
      </c>
      <c r="F15" s="95"/>
    </row>
    <row r="16">
      <c r="A16" s="87" t="s">
        <v>124</v>
      </c>
      <c r="B16" s="88" t="s">
        <v>125</v>
      </c>
      <c r="C16" s="89" t="s">
        <v>127</v>
      </c>
      <c r="D16" s="87" t="s">
        <v>11</v>
      </c>
      <c r="E16" s="87" t="s">
        <v>63</v>
      </c>
      <c r="F16" s="96"/>
    </row>
    <row r="17">
      <c r="A17" s="82" t="s">
        <v>124</v>
      </c>
      <c r="B17" s="83" t="s">
        <v>125</v>
      </c>
      <c r="C17" s="84" t="s">
        <v>128</v>
      </c>
      <c r="D17" s="82" t="s">
        <v>11</v>
      </c>
      <c r="E17" s="82" t="s">
        <v>63</v>
      </c>
      <c r="F17" s="93"/>
    </row>
    <row r="18">
      <c r="A18" s="87" t="s">
        <v>103</v>
      </c>
      <c r="B18" s="88" t="s">
        <v>129</v>
      </c>
      <c r="C18" s="89" t="s">
        <v>130</v>
      </c>
      <c r="D18" s="87" t="s">
        <v>11</v>
      </c>
      <c r="E18" s="87" t="s">
        <v>63</v>
      </c>
      <c r="F18" s="96"/>
    </row>
    <row r="19">
      <c r="A19" s="82" t="s">
        <v>103</v>
      </c>
      <c r="B19" s="83" t="s">
        <v>105</v>
      </c>
      <c r="C19" s="84" t="s">
        <v>131</v>
      </c>
      <c r="D19" s="82" t="s">
        <v>132</v>
      </c>
      <c r="E19" s="85">
        <v>45996.0</v>
      </c>
      <c r="F19" s="95"/>
    </row>
    <row r="20">
      <c r="A20" s="87" t="s">
        <v>114</v>
      </c>
      <c r="B20" s="88" t="s">
        <v>34</v>
      </c>
      <c r="C20" s="89" t="s">
        <v>133</v>
      </c>
      <c r="D20" s="87" t="s">
        <v>107</v>
      </c>
      <c r="E20" s="90">
        <v>46000.0</v>
      </c>
      <c r="F20" s="96"/>
    </row>
    <row r="21">
      <c r="A21" s="82" t="s">
        <v>124</v>
      </c>
      <c r="B21" s="83" t="s">
        <v>34</v>
      </c>
      <c r="C21" s="84" t="s">
        <v>134</v>
      </c>
      <c r="D21" s="82" t="s">
        <v>107</v>
      </c>
      <c r="E21" s="85">
        <v>46000.0</v>
      </c>
      <c r="F21" s="86" t="s">
        <v>135</v>
      </c>
    </row>
    <row r="22">
      <c r="A22" s="87" t="s">
        <v>103</v>
      </c>
      <c r="B22" s="88" t="s">
        <v>34</v>
      </c>
      <c r="C22" s="89" t="s">
        <v>136</v>
      </c>
      <c r="D22" s="87" t="s">
        <v>107</v>
      </c>
      <c r="E22" s="90">
        <v>45999.0</v>
      </c>
      <c r="F22" s="96"/>
    </row>
    <row r="23">
      <c r="A23" s="82" t="s">
        <v>103</v>
      </c>
      <c r="B23" s="83" t="s">
        <v>34</v>
      </c>
      <c r="C23" s="84" t="s">
        <v>137</v>
      </c>
      <c r="D23" s="82" t="s">
        <v>11</v>
      </c>
      <c r="E23" s="85">
        <v>46000.0</v>
      </c>
      <c r="F23" s="95"/>
    </row>
    <row r="24">
      <c r="A24" s="87" t="s">
        <v>103</v>
      </c>
      <c r="B24" s="88" t="s">
        <v>34</v>
      </c>
      <c r="C24" s="89" t="s">
        <v>138</v>
      </c>
      <c r="D24" s="87" t="s">
        <v>11</v>
      </c>
      <c r="E24" s="90">
        <v>46000.0</v>
      </c>
      <c r="F24" s="96"/>
    </row>
    <row r="25">
      <c r="A25" s="82" t="s">
        <v>124</v>
      </c>
      <c r="B25" s="83" t="s">
        <v>34</v>
      </c>
      <c r="C25" s="84" t="s">
        <v>139</v>
      </c>
      <c r="D25" s="82" t="s">
        <v>140</v>
      </c>
      <c r="E25" s="85" t="s">
        <v>63</v>
      </c>
      <c r="F25" s="95"/>
    </row>
    <row r="26">
      <c r="A26" s="87" t="s">
        <v>124</v>
      </c>
      <c r="B26" s="88" t="s">
        <v>34</v>
      </c>
      <c r="C26" s="89" t="s">
        <v>141</v>
      </c>
      <c r="D26" s="87" t="s">
        <v>11</v>
      </c>
      <c r="E26" s="90">
        <v>46387.0</v>
      </c>
      <c r="F26" s="96"/>
    </row>
    <row r="27">
      <c r="A27" s="82" t="s">
        <v>124</v>
      </c>
      <c r="B27" s="83" t="s">
        <v>34</v>
      </c>
      <c r="C27" s="84" t="s">
        <v>142</v>
      </c>
      <c r="D27" s="82" t="s">
        <v>11</v>
      </c>
      <c r="E27" s="85">
        <v>46387.0</v>
      </c>
      <c r="F27" s="95"/>
    </row>
    <row r="28">
      <c r="A28" s="87" t="s">
        <v>103</v>
      </c>
      <c r="B28" s="88" t="s">
        <v>34</v>
      </c>
      <c r="C28" s="89" t="s">
        <v>143</v>
      </c>
      <c r="D28" s="87" t="s">
        <v>107</v>
      </c>
      <c r="E28" s="90">
        <v>46375.0</v>
      </c>
      <c r="F28" s="96"/>
    </row>
    <row r="29">
      <c r="A29" s="82" t="s">
        <v>103</v>
      </c>
      <c r="B29" s="83" t="s">
        <v>34</v>
      </c>
      <c r="C29" s="84" t="s">
        <v>144</v>
      </c>
      <c r="D29" s="82" t="s">
        <v>107</v>
      </c>
      <c r="E29" s="85">
        <v>46368.0</v>
      </c>
      <c r="F29" s="95"/>
    </row>
    <row r="30">
      <c r="A30" s="87" t="s">
        <v>103</v>
      </c>
      <c r="B30" s="88" t="s">
        <v>34</v>
      </c>
      <c r="C30" s="89" t="s">
        <v>145</v>
      </c>
      <c r="D30" s="87" t="s">
        <v>11</v>
      </c>
      <c r="E30" s="90">
        <v>46375.0</v>
      </c>
      <c r="F30" s="96"/>
    </row>
    <row r="31">
      <c r="A31" s="82" t="s">
        <v>124</v>
      </c>
      <c r="B31" s="83" t="s">
        <v>34</v>
      </c>
      <c r="C31" s="84" t="s">
        <v>146</v>
      </c>
      <c r="D31" s="82" t="s">
        <v>107</v>
      </c>
      <c r="E31" s="85">
        <v>46387.0</v>
      </c>
      <c r="F31" s="95"/>
    </row>
    <row r="32">
      <c r="A32" s="87" t="s">
        <v>103</v>
      </c>
      <c r="B32" s="88" t="s">
        <v>34</v>
      </c>
      <c r="C32" s="89" t="s">
        <v>147</v>
      </c>
      <c r="D32" s="87" t="s">
        <v>107</v>
      </c>
      <c r="E32" s="90">
        <v>46036.0</v>
      </c>
      <c r="F32" s="96"/>
    </row>
    <row r="33">
      <c r="A33" s="82" t="s">
        <v>148</v>
      </c>
      <c r="B33" s="83" t="s">
        <v>34</v>
      </c>
      <c r="C33" s="84" t="s">
        <v>149</v>
      </c>
      <c r="D33" s="82" t="s">
        <v>107</v>
      </c>
      <c r="E33" s="85">
        <v>46036.0</v>
      </c>
      <c r="F33" s="95"/>
    </row>
    <row r="34">
      <c r="A34" s="87" t="s">
        <v>114</v>
      </c>
      <c r="B34" s="88" t="s">
        <v>125</v>
      </c>
      <c r="C34" s="89" t="s">
        <v>150</v>
      </c>
      <c r="D34" s="87" t="s">
        <v>11</v>
      </c>
      <c r="E34" s="90">
        <v>46037.0</v>
      </c>
      <c r="F34" s="96"/>
    </row>
    <row r="35">
      <c r="A35" s="82" t="s">
        <v>103</v>
      </c>
      <c r="B35" s="83" t="s">
        <v>105</v>
      </c>
      <c r="C35" s="84" t="s">
        <v>151</v>
      </c>
      <c r="D35" s="82" t="s">
        <v>6</v>
      </c>
      <c r="E35" s="85">
        <v>46034.0</v>
      </c>
      <c r="F35" s="95"/>
    </row>
    <row r="36">
      <c r="A36" s="87" t="s">
        <v>103</v>
      </c>
      <c r="B36" s="88" t="s">
        <v>34</v>
      </c>
      <c r="C36" s="89" t="s">
        <v>152</v>
      </c>
      <c r="D36" s="87" t="s">
        <v>153</v>
      </c>
      <c r="E36" s="90">
        <v>46038.0</v>
      </c>
      <c r="F36" s="96"/>
    </row>
    <row r="37">
      <c r="A37" s="82" t="s">
        <v>103</v>
      </c>
      <c r="B37" s="83" t="s">
        <v>34</v>
      </c>
      <c r="C37" s="84" t="s">
        <v>154</v>
      </c>
      <c r="D37" s="82" t="s">
        <v>153</v>
      </c>
      <c r="E37" s="85">
        <v>46038.0</v>
      </c>
      <c r="F37" s="95"/>
    </row>
    <row r="38">
      <c r="A38" s="87" t="s">
        <v>103</v>
      </c>
      <c r="B38" s="88" t="s">
        <v>34</v>
      </c>
      <c r="C38" s="89" t="s">
        <v>155</v>
      </c>
      <c r="D38" s="87" t="s">
        <v>6</v>
      </c>
      <c r="E38" s="90">
        <v>46036.0</v>
      </c>
      <c r="F38" s="96"/>
    </row>
    <row r="39">
      <c r="A39" s="82" t="s">
        <v>103</v>
      </c>
      <c r="B39" s="83" t="s">
        <v>34</v>
      </c>
      <c r="C39" s="84" t="s">
        <v>156</v>
      </c>
      <c r="D39" s="82" t="s">
        <v>11</v>
      </c>
      <c r="E39" s="85">
        <v>46038.0</v>
      </c>
      <c r="F39" s="95"/>
    </row>
    <row r="40">
      <c r="A40" s="87" t="s">
        <v>103</v>
      </c>
      <c r="B40" s="88" t="s">
        <v>34</v>
      </c>
      <c r="C40" s="89" t="s">
        <v>157</v>
      </c>
      <c r="D40" s="87" t="s">
        <v>158</v>
      </c>
      <c r="E40" s="90">
        <v>46043.0</v>
      </c>
      <c r="F40" s="96"/>
    </row>
    <row r="41">
      <c r="A41" s="82" t="s">
        <v>103</v>
      </c>
      <c r="B41" s="83" t="s">
        <v>34</v>
      </c>
      <c r="C41" s="84" t="s">
        <v>159</v>
      </c>
      <c r="D41" s="82" t="s">
        <v>107</v>
      </c>
      <c r="E41" s="85">
        <v>46038.0</v>
      </c>
      <c r="F41" s="95"/>
    </row>
    <row r="42">
      <c r="A42" s="87" t="s">
        <v>103</v>
      </c>
      <c r="B42" s="88" t="s">
        <v>34</v>
      </c>
      <c r="C42" s="89" t="s">
        <v>160</v>
      </c>
      <c r="D42" s="87" t="s">
        <v>11</v>
      </c>
      <c r="E42" s="90">
        <v>46038.0</v>
      </c>
      <c r="F42" s="96"/>
    </row>
    <row r="43">
      <c r="A43" s="82" t="s">
        <v>103</v>
      </c>
      <c r="B43" s="83" t="s">
        <v>105</v>
      </c>
      <c r="C43" s="84" t="s">
        <v>161</v>
      </c>
      <c r="D43" s="82" t="s">
        <v>11</v>
      </c>
      <c r="E43" s="85">
        <v>46038.0</v>
      </c>
      <c r="F43" s="95"/>
    </row>
    <row r="44">
      <c r="A44" s="87" t="s">
        <v>103</v>
      </c>
      <c r="B44" s="88" t="s">
        <v>34</v>
      </c>
      <c r="C44" s="89" t="s">
        <v>162</v>
      </c>
      <c r="D44" s="87" t="s">
        <v>107</v>
      </c>
      <c r="E44" s="90">
        <v>46044.0</v>
      </c>
      <c r="F44" s="96"/>
    </row>
    <row r="45">
      <c r="A45" s="82"/>
      <c r="B45" s="83"/>
      <c r="C45" s="84"/>
      <c r="D45" s="82"/>
      <c r="E45" s="85"/>
      <c r="F45" s="95"/>
    </row>
    <row r="46">
      <c r="A46" s="87"/>
      <c r="B46" s="88"/>
      <c r="C46" s="89"/>
      <c r="D46" s="87"/>
      <c r="E46" s="90"/>
      <c r="F46" s="96"/>
    </row>
    <row r="47">
      <c r="A47" s="82"/>
      <c r="B47" s="83"/>
      <c r="C47" s="84"/>
      <c r="D47" s="82"/>
      <c r="E47" s="85"/>
      <c r="F47" s="95"/>
    </row>
    <row r="48">
      <c r="A48" s="87"/>
      <c r="B48" s="88"/>
      <c r="C48" s="89"/>
      <c r="D48" s="87"/>
      <c r="E48" s="90"/>
      <c r="F48" s="96"/>
    </row>
    <row r="49">
      <c r="A49" s="82"/>
      <c r="B49" s="83"/>
      <c r="C49" s="84"/>
      <c r="D49" s="82"/>
      <c r="E49" s="85"/>
      <c r="F49" s="95"/>
    </row>
    <row r="50">
      <c r="A50" s="87"/>
      <c r="B50" s="88"/>
      <c r="C50" s="89"/>
      <c r="D50" s="87"/>
      <c r="E50" s="90"/>
      <c r="F50" s="96"/>
    </row>
    <row r="51">
      <c r="A51" s="82"/>
      <c r="B51" s="83"/>
      <c r="C51" s="84"/>
      <c r="D51" s="82"/>
      <c r="E51" s="85"/>
      <c r="F51" s="95"/>
    </row>
    <row r="52">
      <c r="A52" s="87"/>
      <c r="B52" s="88"/>
      <c r="C52" s="89"/>
      <c r="D52" s="87"/>
      <c r="E52" s="90"/>
      <c r="F52" s="96"/>
    </row>
    <row r="53">
      <c r="A53" s="82"/>
      <c r="B53" s="83"/>
      <c r="C53" s="84"/>
      <c r="D53" s="82"/>
      <c r="E53" s="85"/>
      <c r="F53" s="95"/>
    </row>
    <row r="54">
      <c r="A54" s="87"/>
      <c r="B54" s="88"/>
      <c r="C54" s="89"/>
      <c r="D54" s="87"/>
      <c r="E54" s="90"/>
      <c r="F54" s="96"/>
    </row>
    <row r="55">
      <c r="A55" s="82"/>
      <c r="B55" s="83"/>
      <c r="C55" s="84"/>
      <c r="D55" s="82"/>
      <c r="E55" s="85"/>
      <c r="F55" s="95"/>
    </row>
    <row r="56">
      <c r="A56" s="87"/>
      <c r="B56" s="88"/>
      <c r="C56" s="89"/>
      <c r="D56" s="87"/>
      <c r="E56" s="90"/>
      <c r="F56" s="96"/>
    </row>
    <row r="57">
      <c r="A57" s="82"/>
      <c r="B57" s="83"/>
      <c r="C57" s="84"/>
      <c r="D57" s="82"/>
      <c r="E57" s="85"/>
      <c r="F57" s="95"/>
    </row>
    <row r="58">
      <c r="A58" s="87"/>
      <c r="B58" s="88"/>
      <c r="C58" s="89"/>
      <c r="D58" s="87"/>
      <c r="E58" s="90"/>
      <c r="F58" s="96"/>
    </row>
    <row r="59">
      <c r="A59" s="82"/>
      <c r="B59" s="83"/>
      <c r="C59" s="84"/>
      <c r="D59" s="82"/>
      <c r="E59" s="85"/>
      <c r="F59" s="95"/>
    </row>
    <row r="60">
      <c r="A60" s="87"/>
      <c r="B60" s="88"/>
      <c r="C60" s="89"/>
      <c r="D60" s="87"/>
      <c r="E60" s="90"/>
      <c r="F60" s="96"/>
    </row>
    <row r="61">
      <c r="A61" s="82"/>
      <c r="B61" s="83"/>
      <c r="C61" s="84"/>
      <c r="D61" s="82"/>
      <c r="E61" s="85"/>
      <c r="F61" s="95"/>
    </row>
    <row r="62">
      <c r="A62" s="87"/>
      <c r="B62" s="88"/>
      <c r="C62" s="89"/>
      <c r="D62" s="87"/>
      <c r="E62" s="90"/>
      <c r="F62" s="96"/>
    </row>
    <row r="63">
      <c r="A63" s="82"/>
      <c r="B63" s="83"/>
      <c r="C63" s="84"/>
      <c r="D63" s="82"/>
      <c r="E63" s="85"/>
      <c r="F63" s="95"/>
    </row>
    <row r="64">
      <c r="A64" s="87"/>
      <c r="B64" s="88"/>
      <c r="C64" s="89"/>
      <c r="D64" s="87"/>
      <c r="E64" s="90"/>
      <c r="F64" s="96"/>
    </row>
    <row r="65">
      <c r="A65" s="82"/>
      <c r="B65" s="83"/>
      <c r="C65" s="84"/>
      <c r="D65" s="82"/>
      <c r="E65" s="85"/>
      <c r="F65" s="95"/>
    </row>
    <row r="66">
      <c r="A66" s="87"/>
      <c r="B66" s="88"/>
      <c r="C66" s="89"/>
      <c r="D66" s="87"/>
      <c r="E66" s="90"/>
      <c r="F66" s="96"/>
    </row>
    <row r="67">
      <c r="A67" s="82"/>
      <c r="B67" s="83"/>
      <c r="C67" s="84"/>
      <c r="D67" s="82"/>
      <c r="E67" s="85"/>
      <c r="F67" s="95"/>
    </row>
    <row r="68">
      <c r="A68" s="87"/>
      <c r="B68" s="88"/>
      <c r="C68" s="89"/>
      <c r="D68" s="87"/>
      <c r="E68" s="90"/>
      <c r="F68" s="96"/>
    </row>
    <row r="69">
      <c r="A69" s="82"/>
      <c r="B69" s="83"/>
      <c r="C69" s="84"/>
      <c r="D69" s="82"/>
      <c r="E69" s="85"/>
      <c r="F69" s="95"/>
    </row>
    <row r="70">
      <c r="A70" s="87"/>
      <c r="B70" s="88"/>
      <c r="C70" s="89"/>
      <c r="D70" s="87"/>
      <c r="E70" s="90"/>
      <c r="F70" s="96"/>
    </row>
    <row r="71">
      <c r="A71" s="82"/>
      <c r="B71" s="83"/>
      <c r="C71" s="84"/>
      <c r="D71" s="82"/>
      <c r="E71" s="85"/>
      <c r="F71" s="95"/>
    </row>
    <row r="72">
      <c r="A72" s="87"/>
      <c r="B72" s="88"/>
      <c r="C72" s="89"/>
      <c r="D72" s="87"/>
      <c r="E72" s="90"/>
      <c r="F72" s="96"/>
    </row>
    <row r="73">
      <c r="A73" s="82"/>
      <c r="B73" s="83"/>
      <c r="C73" s="84"/>
      <c r="D73" s="82"/>
      <c r="E73" s="85"/>
      <c r="F73" s="95"/>
    </row>
    <row r="74">
      <c r="A74" s="87"/>
      <c r="B74" s="88"/>
      <c r="C74" s="89"/>
      <c r="D74" s="87"/>
      <c r="E74" s="90"/>
      <c r="F74" s="96"/>
    </row>
    <row r="75">
      <c r="A75" s="82"/>
      <c r="B75" s="83"/>
      <c r="C75" s="84"/>
      <c r="D75" s="82"/>
      <c r="E75" s="85"/>
      <c r="F75" s="95"/>
    </row>
    <row r="76">
      <c r="A76" s="87"/>
      <c r="B76" s="88"/>
      <c r="C76" s="89"/>
      <c r="D76" s="87"/>
      <c r="E76" s="90"/>
      <c r="F76" s="96"/>
    </row>
    <row r="77">
      <c r="A77" s="82"/>
      <c r="B77" s="83"/>
      <c r="C77" s="84"/>
      <c r="D77" s="82"/>
      <c r="E77" s="85"/>
      <c r="F77" s="95"/>
    </row>
    <row r="78">
      <c r="A78" s="87"/>
      <c r="B78" s="88"/>
      <c r="C78" s="89"/>
      <c r="D78" s="87"/>
      <c r="E78" s="90"/>
      <c r="F78" s="96"/>
    </row>
    <row r="79">
      <c r="A79" s="82"/>
      <c r="B79" s="83"/>
      <c r="C79" s="84"/>
      <c r="D79" s="82"/>
      <c r="E79" s="85"/>
      <c r="F79" s="95"/>
    </row>
    <row r="80">
      <c r="A80" s="87"/>
      <c r="B80" s="88"/>
      <c r="C80" s="89"/>
      <c r="D80" s="87"/>
      <c r="E80" s="90"/>
      <c r="F80" s="96"/>
    </row>
    <row r="81">
      <c r="A81" s="82"/>
      <c r="B81" s="83"/>
      <c r="C81" s="84"/>
      <c r="D81" s="82"/>
      <c r="E81" s="85"/>
      <c r="F81" s="95"/>
    </row>
    <row r="82">
      <c r="A82" s="87"/>
      <c r="B82" s="88"/>
      <c r="C82" s="89"/>
      <c r="D82" s="87"/>
      <c r="E82" s="90"/>
      <c r="F82" s="96"/>
    </row>
    <row r="83">
      <c r="A83" s="82"/>
      <c r="B83" s="83"/>
      <c r="C83" s="84"/>
      <c r="D83" s="82"/>
      <c r="E83" s="85"/>
      <c r="F83" s="95"/>
    </row>
    <row r="84">
      <c r="A84" s="87"/>
      <c r="B84" s="88"/>
      <c r="C84" s="89"/>
      <c r="D84" s="87"/>
      <c r="E84" s="90"/>
      <c r="F84" s="96"/>
    </row>
    <row r="85">
      <c r="A85" s="82"/>
      <c r="B85" s="83"/>
      <c r="C85" s="84"/>
      <c r="D85" s="82"/>
      <c r="E85" s="85"/>
      <c r="F85" s="95"/>
    </row>
    <row r="86">
      <c r="A86" s="87"/>
      <c r="B86" s="88"/>
      <c r="C86" s="89"/>
      <c r="D86" s="87"/>
      <c r="E86" s="90"/>
      <c r="F86" s="96"/>
    </row>
    <row r="87">
      <c r="A87" s="82"/>
      <c r="B87" s="83"/>
      <c r="C87" s="84"/>
      <c r="D87" s="82"/>
      <c r="E87" s="85"/>
      <c r="F87" s="95"/>
    </row>
    <row r="88">
      <c r="A88" s="87"/>
      <c r="B88" s="88"/>
      <c r="C88" s="89"/>
      <c r="D88" s="87"/>
      <c r="E88" s="90"/>
      <c r="F88" s="96"/>
    </row>
    <row r="89">
      <c r="A89" s="82"/>
      <c r="B89" s="83"/>
      <c r="C89" s="84"/>
      <c r="D89" s="82"/>
      <c r="E89" s="85"/>
      <c r="F89" s="95"/>
    </row>
    <row r="90">
      <c r="A90" s="87"/>
      <c r="B90" s="88"/>
      <c r="C90" s="89"/>
      <c r="D90" s="87"/>
      <c r="E90" s="90"/>
      <c r="F90" s="96"/>
    </row>
    <row r="91">
      <c r="A91" s="82"/>
      <c r="B91" s="83"/>
      <c r="C91" s="84"/>
      <c r="D91" s="82"/>
      <c r="E91" s="85"/>
      <c r="F91" s="95"/>
    </row>
    <row r="92">
      <c r="A92" s="87"/>
      <c r="B92" s="88"/>
      <c r="C92" s="89"/>
      <c r="D92" s="87"/>
      <c r="E92" s="90"/>
      <c r="F92" s="96"/>
    </row>
    <row r="93">
      <c r="A93" s="82"/>
      <c r="B93" s="83"/>
      <c r="C93" s="84"/>
      <c r="D93" s="82"/>
      <c r="E93" s="85"/>
      <c r="F93" s="95"/>
    </row>
    <row r="94">
      <c r="A94" s="87"/>
      <c r="B94" s="88"/>
      <c r="C94" s="89"/>
      <c r="D94" s="87"/>
      <c r="E94" s="90"/>
      <c r="F94" s="96"/>
    </row>
    <row r="95">
      <c r="A95" s="82"/>
      <c r="B95" s="83"/>
      <c r="C95" s="84"/>
      <c r="D95" s="82"/>
      <c r="E95" s="85"/>
      <c r="F95" s="95"/>
    </row>
    <row r="96">
      <c r="A96" s="87"/>
      <c r="B96" s="88"/>
      <c r="C96" s="89"/>
      <c r="D96" s="87"/>
      <c r="E96" s="90"/>
      <c r="F96" s="96"/>
    </row>
    <row r="97">
      <c r="A97" s="82"/>
      <c r="B97" s="83"/>
      <c r="C97" s="84"/>
      <c r="D97" s="82"/>
      <c r="E97" s="85"/>
      <c r="F97" s="95"/>
    </row>
    <row r="98">
      <c r="A98" s="87"/>
      <c r="B98" s="88"/>
      <c r="C98" s="89"/>
      <c r="D98" s="87"/>
      <c r="E98" s="90"/>
      <c r="F98" s="96"/>
    </row>
    <row r="99">
      <c r="A99" s="82"/>
      <c r="B99" s="83"/>
      <c r="C99" s="84"/>
      <c r="D99" s="82"/>
      <c r="E99" s="85"/>
      <c r="F99" s="95"/>
    </row>
    <row r="100">
      <c r="A100" s="87"/>
      <c r="B100" s="88"/>
      <c r="C100" s="89"/>
      <c r="D100" s="87"/>
      <c r="E100" s="90"/>
      <c r="F100" s="96"/>
    </row>
    <row r="101">
      <c r="A101" s="82"/>
      <c r="B101" s="83"/>
      <c r="C101" s="84"/>
      <c r="D101" s="82"/>
      <c r="E101" s="85"/>
      <c r="F101" s="95"/>
    </row>
    <row r="102">
      <c r="A102" s="87"/>
      <c r="B102" s="88"/>
      <c r="C102" s="89"/>
      <c r="D102" s="87"/>
      <c r="E102" s="90"/>
      <c r="F102" s="96"/>
    </row>
    <row r="103">
      <c r="A103" s="82"/>
      <c r="B103" s="83"/>
      <c r="C103" s="84"/>
      <c r="D103" s="82"/>
      <c r="E103" s="85"/>
      <c r="F103" s="95"/>
    </row>
    <row r="104">
      <c r="A104" s="87"/>
      <c r="B104" s="88"/>
      <c r="C104" s="89"/>
      <c r="D104" s="87"/>
      <c r="E104" s="90"/>
      <c r="F104" s="96"/>
    </row>
    <row r="105">
      <c r="A105" s="82"/>
      <c r="B105" s="83"/>
      <c r="C105" s="84"/>
      <c r="D105" s="82"/>
      <c r="E105" s="85"/>
      <c r="F105" s="95"/>
    </row>
    <row r="106">
      <c r="A106" s="87"/>
      <c r="B106" s="88"/>
      <c r="C106" s="89"/>
      <c r="D106" s="87"/>
      <c r="E106" s="90"/>
      <c r="F106" s="96"/>
    </row>
    <row r="107">
      <c r="A107" s="82"/>
      <c r="B107" s="83"/>
      <c r="C107" s="84"/>
      <c r="D107" s="82"/>
      <c r="E107" s="85"/>
      <c r="F107" s="95"/>
    </row>
    <row r="108">
      <c r="A108" s="87"/>
      <c r="B108" s="88"/>
      <c r="C108" s="89"/>
      <c r="D108" s="87"/>
      <c r="E108" s="90"/>
      <c r="F108" s="96"/>
    </row>
    <row r="109">
      <c r="A109" s="82"/>
      <c r="B109" s="83"/>
      <c r="C109" s="84"/>
      <c r="D109" s="82"/>
      <c r="E109" s="85"/>
      <c r="F109" s="95"/>
    </row>
    <row r="110">
      <c r="A110" s="87"/>
      <c r="B110" s="88"/>
      <c r="C110" s="89"/>
      <c r="D110" s="87"/>
      <c r="E110" s="90"/>
      <c r="F110" s="96"/>
    </row>
    <row r="111">
      <c r="A111" s="82"/>
      <c r="B111" s="83"/>
      <c r="C111" s="84"/>
      <c r="D111" s="82"/>
      <c r="E111" s="85"/>
      <c r="F111" s="95"/>
    </row>
    <row r="112">
      <c r="A112" s="87"/>
      <c r="B112" s="88"/>
      <c r="C112" s="89"/>
      <c r="D112" s="87"/>
      <c r="E112" s="90"/>
      <c r="F112" s="96"/>
    </row>
    <row r="113">
      <c r="A113" s="82"/>
      <c r="B113" s="83"/>
      <c r="C113" s="84"/>
      <c r="D113" s="82"/>
      <c r="E113" s="85"/>
      <c r="F113" s="95"/>
    </row>
    <row r="114">
      <c r="A114" s="87"/>
      <c r="B114" s="88"/>
      <c r="C114" s="89"/>
      <c r="D114" s="87"/>
      <c r="E114" s="90"/>
      <c r="F114" s="96"/>
    </row>
    <row r="115">
      <c r="A115" s="82"/>
      <c r="B115" s="83"/>
      <c r="C115" s="84"/>
      <c r="D115" s="82"/>
      <c r="E115" s="85"/>
      <c r="F115" s="95"/>
    </row>
    <row r="116">
      <c r="A116" s="87"/>
      <c r="B116" s="88"/>
      <c r="C116" s="89"/>
      <c r="D116" s="87"/>
      <c r="E116" s="90"/>
      <c r="F116" s="96"/>
    </row>
    <row r="117">
      <c r="A117" s="82"/>
      <c r="B117" s="83"/>
      <c r="C117" s="84"/>
      <c r="D117" s="82"/>
      <c r="E117" s="85"/>
      <c r="F117" s="95"/>
    </row>
    <row r="118">
      <c r="A118" s="87"/>
      <c r="B118" s="88"/>
      <c r="C118" s="89"/>
      <c r="D118" s="87"/>
      <c r="E118" s="90"/>
      <c r="F118" s="96"/>
    </row>
    <row r="119">
      <c r="A119" s="82"/>
      <c r="B119" s="83"/>
      <c r="C119" s="84"/>
      <c r="D119" s="82"/>
      <c r="E119" s="85"/>
      <c r="F119" s="95"/>
    </row>
    <row r="120">
      <c r="A120" s="87"/>
      <c r="B120" s="88"/>
      <c r="C120" s="89"/>
      <c r="D120" s="87"/>
      <c r="E120" s="90"/>
      <c r="F120" s="96"/>
    </row>
    <row r="121">
      <c r="A121" s="82"/>
      <c r="B121" s="83"/>
      <c r="C121" s="84"/>
      <c r="D121" s="82"/>
      <c r="E121" s="85"/>
      <c r="F121" s="95"/>
    </row>
  </sheetData>
  <autoFilter ref="$A$2:$F$121">
    <sortState ref="A2:F121">
      <sortCondition ref="A2:A121"/>
      <sortCondition ref="E2:E121"/>
      <sortCondition descending="1" ref="D2:D121"/>
    </sortState>
  </autoFilter>
  <conditionalFormatting sqref="F17">
    <cfRule type="colorScale" priority="1">
      <colorScale>
        <cfvo type="min"/>
        <cfvo type="formula" val="1"/>
        <color rgb="FFFFFFFF"/>
        <color rgb="FF57BB8A"/>
      </colorScale>
    </cfRule>
  </conditionalFormatting>
  <conditionalFormatting sqref="F17">
    <cfRule type="colorScale" priority="2">
      <colorScale>
        <cfvo type="min"/>
        <cfvo type="formula" val="0"/>
        <color rgb="FF57BB8A"/>
        <color rgb="FFFFFFFF"/>
      </colorScale>
    </cfRule>
  </conditionalFormatting>
  <conditionalFormatting sqref="A3:F121">
    <cfRule type="expression" dxfId="7" priority="3">
      <formula>$A3="Closed"</formula>
    </cfRule>
  </conditionalFormatting>
  <conditionalFormatting sqref="E3:E121">
    <cfRule type="expression" dxfId="8" priority="4">
      <formula>$E3&lt;TODAY()</formula>
    </cfRule>
  </conditionalFormatting>
  <conditionalFormatting sqref="A3:F121">
    <cfRule type="expression" dxfId="9" priority="5">
      <formula>#REF!="Issue"</formula>
    </cfRule>
  </conditionalFormatting>
  <conditionalFormatting sqref="A3:F121">
    <cfRule type="expression" dxfId="8" priority="6">
      <formula>#REF!="Risk"</formula>
    </cfRule>
  </conditionalFormatting>
  <dataValidations>
    <dataValidation type="list" allowBlank="1" sqref="B3:B121">
      <formula1>"Discovery,Configs,Testing,Training,Deployment,Other,Process,Project Management"</formula1>
    </dataValidation>
    <dataValidation type="list" allowBlank="1" sqref="A3:A121">
      <formula1>"Open,In Progress,Monitoring,Closed"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05BD"/>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1.88"/>
    <col customWidth="1" min="2" max="2" width="10.0"/>
    <col customWidth="1" min="3" max="3" width="10.5"/>
    <col customWidth="1" min="4" max="4" width="11.25"/>
    <col customWidth="1" min="5" max="5" width="12.38"/>
    <col customWidth="1" min="6" max="6" width="53.13"/>
    <col customWidth="1" min="7" max="7" width="13.0"/>
    <col customWidth="1" min="8" max="8" width="48.63"/>
    <col customWidth="1" min="9" max="9" width="14.63"/>
  </cols>
  <sheetData>
    <row r="1">
      <c r="A1" s="5"/>
      <c r="D1" s="76" t="s">
        <v>163</v>
      </c>
      <c r="G1" s="77"/>
      <c r="H1" s="77"/>
      <c r="I1" s="77"/>
    </row>
    <row r="2">
      <c r="A2" s="78" t="s">
        <v>89</v>
      </c>
      <c r="B2" s="81" t="s">
        <v>164</v>
      </c>
      <c r="C2" s="97" t="s">
        <v>165</v>
      </c>
      <c r="D2" s="80" t="s">
        <v>100</v>
      </c>
      <c r="E2" s="79" t="s">
        <v>98</v>
      </c>
      <c r="F2" s="79" t="s">
        <v>99</v>
      </c>
      <c r="G2" s="81" t="s">
        <v>101</v>
      </c>
      <c r="H2" s="81" t="s">
        <v>102</v>
      </c>
      <c r="I2" s="98" t="s">
        <v>166</v>
      </c>
    </row>
    <row r="3">
      <c r="A3" s="82"/>
      <c r="B3" s="82"/>
      <c r="C3" s="82"/>
      <c r="D3" s="82"/>
      <c r="E3" s="83"/>
      <c r="F3" s="93"/>
      <c r="G3" s="82"/>
      <c r="H3" s="86"/>
      <c r="I3" s="86"/>
    </row>
    <row r="4">
      <c r="A4" s="87"/>
      <c r="B4" s="87"/>
      <c r="C4" s="87"/>
      <c r="D4" s="87"/>
      <c r="E4" s="88"/>
      <c r="F4" s="89"/>
      <c r="G4" s="87"/>
      <c r="H4" s="91"/>
      <c r="I4" s="91"/>
    </row>
    <row r="5">
      <c r="A5" s="82"/>
      <c r="B5" s="82"/>
      <c r="C5" s="82"/>
      <c r="D5" s="82"/>
      <c r="E5" s="83"/>
      <c r="F5" s="84"/>
      <c r="G5" s="82"/>
      <c r="H5" s="86"/>
      <c r="I5" s="86"/>
    </row>
    <row r="6">
      <c r="A6" s="87"/>
      <c r="B6" s="87"/>
      <c r="C6" s="87"/>
      <c r="D6" s="87"/>
      <c r="E6" s="88"/>
      <c r="F6" s="89"/>
      <c r="G6" s="87"/>
      <c r="H6" s="99"/>
      <c r="I6" s="91"/>
    </row>
    <row r="7">
      <c r="A7" s="82"/>
      <c r="B7" s="82"/>
      <c r="C7" s="82"/>
      <c r="D7" s="82"/>
      <c r="E7" s="83"/>
      <c r="F7" s="84"/>
      <c r="G7" s="82"/>
      <c r="H7" s="86"/>
      <c r="I7" s="86"/>
    </row>
    <row r="8">
      <c r="A8" s="87"/>
      <c r="B8" s="87"/>
      <c r="C8" s="87"/>
      <c r="D8" s="87"/>
      <c r="E8" s="88"/>
      <c r="F8" s="89"/>
      <c r="G8" s="87"/>
      <c r="H8" s="91"/>
      <c r="I8" s="91"/>
    </row>
    <row r="9">
      <c r="A9" s="82"/>
      <c r="B9" s="82"/>
      <c r="C9" s="82"/>
      <c r="D9" s="82"/>
      <c r="E9" s="83"/>
      <c r="F9" s="84"/>
      <c r="G9" s="82"/>
      <c r="H9" s="86"/>
      <c r="I9" s="86"/>
    </row>
    <row r="10">
      <c r="A10" s="87"/>
      <c r="B10" s="87"/>
      <c r="C10" s="87"/>
      <c r="D10" s="87"/>
      <c r="E10" s="88"/>
      <c r="F10" s="94"/>
      <c r="G10" s="100"/>
      <c r="H10" s="91"/>
      <c r="I10" s="91"/>
    </row>
    <row r="11">
      <c r="A11" s="82"/>
      <c r="B11" s="82"/>
      <c r="C11" s="82"/>
      <c r="D11" s="82"/>
      <c r="E11" s="83"/>
      <c r="F11" s="93"/>
      <c r="G11" s="101"/>
      <c r="H11" s="86"/>
      <c r="I11" s="86"/>
    </row>
    <row r="12">
      <c r="A12" s="87"/>
      <c r="B12" s="87"/>
      <c r="C12" s="87"/>
      <c r="D12" s="87"/>
      <c r="E12" s="88"/>
      <c r="F12" s="94"/>
      <c r="G12" s="100"/>
      <c r="H12" s="91"/>
      <c r="I12" s="91"/>
    </row>
    <row r="13">
      <c r="A13" s="82"/>
      <c r="B13" s="82"/>
      <c r="C13" s="82"/>
      <c r="D13" s="82"/>
      <c r="E13" s="83"/>
      <c r="F13" s="93"/>
      <c r="G13" s="101"/>
      <c r="H13" s="86"/>
      <c r="I13" s="86"/>
    </row>
    <row r="14">
      <c r="A14" s="87"/>
      <c r="B14" s="87"/>
      <c r="C14" s="87"/>
      <c r="D14" s="87"/>
      <c r="E14" s="88"/>
      <c r="F14" s="94"/>
      <c r="G14" s="102"/>
      <c r="H14" s="91"/>
      <c r="I14" s="91"/>
    </row>
    <row r="15">
      <c r="A15" s="82"/>
      <c r="B15" s="82"/>
      <c r="C15" s="82"/>
      <c r="D15" s="82"/>
      <c r="E15" s="83"/>
      <c r="F15" s="84"/>
      <c r="G15" s="101"/>
      <c r="H15" s="86"/>
      <c r="I15" s="86"/>
    </row>
    <row r="16">
      <c r="A16" s="87"/>
      <c r="B16" s="87"/>
      <c r="C16" s="87"/>
      <c r="D16" s="87"/>
      <c r="E16" s="88"/>
      <c r="F16" s="89"/>
      <c r="G16" s="100"/>
      <c r="H16" s="96"/>
      <c r="I16" s="96"/>
    </row>
    <row r="17">
      <c r="A17" s="82"/>
      <c r="B17" s="82"/>
      <c r="C17" s="82"/>
      <c r="D17" s="82"/>
      <c r="E17" s="83"/>
      <c r="F17" s="84"/>
      <c r="G17" s="101"/>
      <c r="H17" s="95"/>
      <c r="I17" s="95"/>
    </row>
    <row r="18">
      <c r="A18" s="87"/>
      <c r="B18" s="87"/>
      <c r="C18" s="87"/>
      <c r="D18" s="87"/>
      <c r="E18" s="88"/>
      <c r="F18" s="89"/>
      <c r="G18" s="100"/>
      <c r="H18" s="94"/>
      <c r="I18" s="96"/>
    </row>
    <row r="19">
      <c r="A19" s="82"/>
      <c r="B19" s="82"/>
      <c r="C19" s="82"/>
      <c r="D19" s="82"/>
      <c r="E19" s="83"/>
      <c r="F19" s="84"/>
      <c r="G19" s="101"/>
      <c r="H19" s="95"/>
      <c r="I19" s="95"/>
    </row>
    <row r="20">
      <c r="A20" s="87"/>
      <c r="B20" s="87"/>
      <c r="C20" s="87"/>
      <c r="D20" s="87"/>
      <c r="E20" s="88"/>
      <c r="F20" s="89"/>
      <c r="G20" s="100"/>
      <c r="H20" s="96"/>
      <c r="I20" s="96"/>
    </row>
    <row r="21">
      <c r="A21" s="82"/>
      <c r="B21" s="82"/>
      <c r="C21" s="82"/>
      <c r="D21" s="82"/>
      <c r="E21" s="83"/>
      <c r="F21" s="84"/>
      <c r="G21" s="101"/>
      <c r="H21" s="95"/>
      <c r="I21" s="95"/>
    </row>
    <row r="22">
      <c r="A22" s="87"/>
      <c r="B22" s="87"/>
      <c r="C22" s="87"/>
      <c r="D22" s="87"/>
      <c r="E22" s="88"/>
      <c r="F22" s="89"/>
      <c r="G22" s="100"/>
      <c r="H22" s="96"/>
      <c r="I22" s="96"/>
    </row>
  </sheetData>
  <autoFilter ref="$A$2:$I$22">
    <sortState ref="A2:I22">
      <sortCondition ref="A2:A22"/>
      <sortCondition ref="G2:G22"/>
      <sortCondition descending="1" ref="D2:D22"/>
    </sortState>
  </autoFilter>
  <mergeCells count="2">
    <mergeCell ref="A1:C1"/>
    <mergeCell ref="D1:F1"/>
  </mergeCells>
  <conditionalFormatting sqref="H18">
    <cfRule type="colorScale" priority="1">
      <colorScale>
        <cfvo type="min"/>
        <cfvo type="formula" val="1"/>
        <color rgb="FFFFFFFF"/>
        <color rgb="FF57BB8A"/>
      </colorScale>
    </cfRule>
  </conditionalFormatting>
  <conditionalFormatting sqref="H18">
    <cfRule type="colorScale" priority="2">
      <colorScale>
        <cfvo type="min"/>
        <cfvo type="formula" val="0"/>
        <color rgb="FF57BB8A"/>
        <color rgb="FFFFFFFF"/>
      </colorScale>
    </cfRule>
  </conditionalFormatting>
  <conditionalFormatting sqref="A3:I22">
    <cfRule type="expression" dxfId="7" priority="3">
      <formula>$A3="Closed"</formula>
    </cfRule>
  </conditionalFormatting>
  <conditionalFormatting sqref="G3:G22">
    <cfRule type="expression" dxfId="8" priority="4">
      <formula>$G3&lt;TODAY()</formula>
    </cfRule>
  </conditionalFormatting>
  <conditionalFormatting sqref="A3:I22">
    <cfRule type="expression" dxfId="9" priority="5">
      <formula>$B3="Issue"</formula>
    </cfRule>
  </conditionalFormatting>
  <conditionalFormatting sqref="A3:I22">
    <cfRule type="expression" dxfId="8" priority="6">
      <formula>$B3="Risk"</formula>
    </cfRule>
  </conditionalFormatting>
  <dataValidations>
    <dataValidation type="list" allowBlank="1" sqref="C3:C22">
      <formula1>"High,Medium,Low"</formula1>
    </dataValidation>
    <dataValidation type="list" allowBlank="1" sqref="B3:B22">
      <formula1>"Issue,Risk"</formula1>
    </dataValidation>
    <dataValidation type="list" allowBlank="1" sqref="E3:E22">
      <formula1>"Configs,Flows,Numbers,Process,Training,xConnect,Other"</formula1>
    </dataValidation>
    <dataValidation type="list" allowBlank="1" sqref="D3:D22">
      <formula1>"Talkdesk,Customer"</formula1>
    </dataValidation>
    <dataValidation type="list" allowBlank="1" sqref="A3:A22">
      <formula1>"Open,In Progress,Monitoring,Closed"</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4FFA"/>
    <outlinePr summaryBelow="0" summaryRight="0"/>
  </sheetPr>
  <sheetViews>
    <sheetView workbookViewId="0"/>
  </sheetViews>
  <sheetFormatPr customHeight="1" defaultColWidth="12.63" defaultRowHeight="15.75"/>
  <cols>
    <col customWidth="1" min="1" max="1" width="5.13"/>
    <col customWidth="1" min="2" max="2" width="10.25"/>
    <col customWidth="1" min="3" max="3" width="21.13"/>
    <col customWidth="1" min="4" max="4" width="26.63"/>
    <col customWidth="1" min="5" max="5" width="31.0"/>
  </cols>
  <sheetData>
    <row r="1">
      <c r="A1" s="103" t="s">
        <v>167</v>
      </c>
    </row>
    <row r="2">
      <c r="A2" s="104"/>
      <c r="B2" s="105" t="s">
        <v>168</v>
      </c>
      <c r="C2" s="105" t="s">
        <v>169</v>
      </c>
      <c r="D2" s="105" t="s">
        <v>170</v>
      </c>
      <c r="E2" s="105" t="s">
        <v>171</v>
      </c>
    </row>
    <row r="3">
      <c r="A3" s="106"/>
      <c r="B3" s="106" t="s">
        <v>30</v>
      </c>
      <c r="C3" s="107" t="s">
        <v>172</v>
      </c>
      <c r="D3" s="107" t="s">
        <v>173</v>
      </c>
      <c r="E3" s="107" t="s">
        <v>174</v>
      </c>
    </row>
    <row r="4">
      <c r="A4" s="108"/>
      <c r="B4" s="109" t="s">
        <v>30</v>
      </c>
      <c r="C4" s="107" t="s">
        <v>175</v>
      </c>
      <c r="D4" s="110" t="s">
        <v>176</v>
      </c>
      <c r="E4" s="111" t="s">
        <v>177</v>
      </c>
    </row>
    <row r="5">
      <c r="A5" s="108"/>
      <c r="B5" s="108" t="s">
        <v>30</v>
      </c>
      <c r="C5" s="107" t="s">
        <v>178</v>
      </c>
      <c r="D5" s="107" t="s">
        <v>179</v>
      </c>
      <c r="E5" s="112" t="s">
        <v>180</v>
      </c>
    </row>
    <row r="6">
      <c r="A6" s="106"/>
      <c r="B6" s="109" t="s">
        <v>30</v>
      </c>
      <c r="C6" s="112" t="s">
        <v>181</v>
      </c>
      <c r="D6" s="112" t="s">
        <v>182</v>
      </c>
      <c r="E6" s="112" t="s">
        <v>183</v>
      </c>
    </row>
    <row r="7">
      <c r="A7" s="106"/>
      <c r="B7" s="109" t="s">
        <v>30</v>
      </c>
      <c r="C7" s="112" t="s">
        <v>184</v>
      </c>
      <c r="D7" s="112" t="s">
        <v>185</v>
      </c>
      <c r="E7" s="112" t="s">
        <v>186</v>
      </c>
    </row>
    <row r="8">
      <c r="A8" s="108"/>
      <c r="B8" s="108" t="s">
        <v>30</v>
      </c>
      <c r="C8" s="112" t="s">
        <v>187</v>
      </c>
      <c r="D8" s="112"/>
      <c r="E8" s="112" t="s">
        <v>188</v>
      </c>
    </row>
    <row r="9">
      <c r="A9" s="113" t="s">
        <v>189</v>
      </c>
      <c r="B9" s="113"/>
      <c r="C9" s="107"/>
      <c r="D9" s="107"/>
      <c r="E9" s="111"/>
    </row>
    <row r="10">
      <c r="A10" s="106"/>
      <c r="B10" s="113" t="s">
        <v>190</v>
      </c>
      <c r="C10" s="107" t="s">
        <v>191</v>
      </c>
      <c r="D10" s="107" t="s">
        <v>192</v>
      </c>
      <c r="E10" s="111" t="s">
        <v>193</v>
      </c>
    </row>
    <row r="11">
      <c r="A11" s="108"/>
      <c r="B11" s="113" t="s">
        <v>190</v>
      </c>
      <c r="C11" s="107" t="s">
        <v>194</v>
      </c>
      <c r="D11" s="107" t="s">
        <v>195</v>
      </c>
      <c r="E11" s="111"/>
    </row>
    <row r="12">
      <c r="A12" s="106"/>
      <c r="B12" s="113" t="s">
        <v>190</v>
      </c>
      <c r="C12" s="107" t="s">
        <v>196</v>
      </c>
      <c r="D12" s="107" t="s">
        <v>197</v>
      </c>
      <c r="E12" s="111" t="s">
        <v>198</v>
      </c>
    </row>
    <row r="13">
      <c r="A13" s="108"/>
      <c r="B13" s="113" t="s">
        <v>190</v>
      </c>
      <c r="C13" s="107"/>
      <c r="D13" s="107"/>
      <c r="E13" s="111"/>
    </row>
    <row r="14">
      <c r="A14" s="106"/>
      <c r="B14" s="113"/>
      <c r="C14" s="107"/>
      <c r="D14" s="107"/>
      <c r="E14" s="111"/>
    </row>
  </sheetData>
  <mergeCells count="1">
    <mergeCell ref="A1:E1"/>
  </mergeCells>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91FC"/>
    <outlinePr summaryBelow="0" summaryRight="0"/>
  </sheetPr>
  <sheetViews>
    <sheetView workbookViewId="0"/>
  </sheetViews>
  <sheetFormatPr customHeight="1" defaultColWidth="12.63" defaultRowHeight="15.75"/>
  <cols>
    <col customWidth="1" min="1" max="1" width="18.63"/>
    <col customWidth="1" min="2" max="2" width="9.63"/>
    <col customWidth="1" min="3" max="3" width="12.63"/>
    <col customWidth="1" min="4" max="4" width="10.25"/>
    <col customWidth="1" min="5" max="5" width="11.5"/>
    <col customWidth="1" min="6" max="6" width="11.88"/>
  </cols>
  <sheetData>
    <row r="1">
      <c r="A1" s="114"/>
      <c r="B1" s="115"/>
      <c r="C1" s="115"/>
      <c r="D1" s="116"/>
      <c r="E1" s="117" t="str">
        <f>CONCAT(CONCAT("(As of ", TEXT(C5, "YYYY-MM-DD")),")")</f>
        <v>(As of 2026-02-06)</v>
      </c>
      <c r="F1" s="58"/>
    </row>
    <row r="2">
      <c r="A2" s="118"/>
      <c r="B2" s="119" t="s">
        <v>199</v>
      </c>
      <c r="C2" s="119" t="s">
        <v>200</v>
      </c>
      <c r="D2" s="119" t="s">
        <v>201</v>
      </c>
      <c r="E2" s="119" t="s">
        <v>202</v>
      </c>
      <c r="F2" s="119" t="s">
        <v>203</v>
      </c>
    </row>
    <row r="3">
      <c r="A3" s="120" t="s">
        <v>204</v>
      </c>
      <c r="B3" s="121">
        <f>B13</f>
        <v>163</v>
      </c>
      <c r="C3" s="122">
        <v>0.0</v>
      </c>
      <c r="D3" s="123">
        <f>B3+C3</f>
        <v>163</v>
      </c>
      <c r="E3" s="124">
        <f t="shared" ref="E3:F3" si="1">C13</f>
        <v>59.25</v>
      </c>
      <c r="F3" s="125">
        <f t="shared" si="1"/>
        <v>0.3634969325</v>
      </c>
    </row>
    <row r="4">
      <c r="A4" s="126" t="s">
        <v>205</v>
      </c>
      <c r="B4" s="127"/>
      <c r="C4" s="127"/>
      <c r="D4" s="127"/>
      <c r="E4" s="127"/>
      <c r="F4" s="128"/>
    </row>
    <row r="5">
      <c r="A5" s="129"/>
      <c r="B5" s="130"/>
      <c r="C5" s="131">
        <v>46059.0</v>
      </c>
      <c r="D5" s="132"/>
      <c r="E5" s="133"/>
      <c r="F5" s="133"/>
    </row>
    <row r="6">
      <c r="A6" s="134"/>
      <c r="B6" s="135" t="s">
        <v>206</v>
      </c>
      <c r="C6" s="135" t="s">
        <v>207</v>
      </c>
      <c r="D6" s="135" t="s">
        <v>208</v>
      </c>
      <c r="E6" s="133"/>
      <c r="F6" s="133"/>
    </row>
    <row r="7">
      <c r="A7" s="136" t="s">
        <v>25</v>
      </c>
      <c r="B7" s="137">
        <v>45.0</v>
      </c>
      <c r="C7" s="138">
        <v>26.75</v>
      </c>
      <c r="D7" s="139">
        <f t="shared" ref="D7:D13" si="2">C7/B7</f>
        <v>0.5944444444</v>
      </c>
      <c r="E7" s="133"/>
      <c r="F7" s="133"/>
    </row>
    <row r="8">
      <c r="A8" s="136" t="s">
        <v>34</v>
      </c>
      <c r="B8" s="137">
        <v>11.0</v>
      </c>
      <c r="C8" s="138">
        <v>17.75</v>
      </c>
      <c r="D8" s="139">
        <f t="shared" si="2"/>
        <v>1.613636364</v>
      </c>
      <c r="E8" s="133"/>
      <c r="F8" s="133"/>
    </row>
    <row r="9">
      <c r="A9" s="136" t="s">
        <v>44</v>
      </c>
      <c r="B9" s="137">
        <v>31.0</v>
      </c>
      <c r="C9" s="138">
        <v>14.75</v>
      </c>
      <c r="D9" s="139">
        <f t="shared" si="2"/>
        <v>0.4758064516</v>
      </c>
      <c r="E9" s="133"/>
      <c r="F9" s="133"/>
    </row>
    <row r="10">
      <c r="A10" s="136" t="s">
        <v>209</v>
      </c>
      <c r="B10" s="137">
        <v>54.0</v>
      </c>
      <c r="C10" s="138">
        <v>0.0</v>
      </c>
      <c r="D10" s="139">
        <f t="shared" si="2"/>
        <v>0</v>
      </c>
      <c r="E10" s="133"/>
      <c r="F10" s="133"/>
    </row>
    <row r="11">
      <c r="A11" s="136" t="s">
        <v>129</v>
      </c>
      <c r="B11" s="137">
        <v>2.0</v>
      </c>
      <c r="C11" s="138">
        <v>0.0</v>
      </c>
      <c r="D11" s="139">
        <f t="shared" si="2"/>
        <v>0</v>
      </c>
      <c r="E11" s="133"/>
      <c r="F11" s="133"/>
    </row>
    <row r="12">
      <c r="A12" s="136" t="s">
        <v>210</v>
      </c>
      <c r="B12" s="137">
        <v>20.0</v>
      </c>
      <c r="C12" s="138">
        <v>0.0</v>
      </c>
      <c r="D12" s="139">
        <f t="shared" si="2"/>
        <v>0</v>
      </c>
      <c r="E12" s="133"/>
      <c r="F12" s="133"/>
    </row>
    <row r="13">
      <c r="A13" s="136" t="s">
        <v>211</v>
      </c>
      <c r="B13" s="140">
        <f t="shared" ref="B13:C13" si="3">SUM(B7:B12)</f>
        <v>163</v>
      </c>
      <c r="C13" s="141">
        <f t="shared" si="3"/>
        <v>59.25</v>
      </c>
      <c r="D13" s="142">
        <f t="shared" si="2"/>
        <v>0.3634969325</v>
      </c>
      <c r="E13" s="133"/>
      <c r="F13" s="133"/>
    </row>
  </sheetData>
  <mergeCells count="3">
    <mergeCell ref="A1:D1"/>
    <mergeCell ref="E1:F1"/>
    <mergeCell ref="A4:F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E0044"/>
    <pageSetUpPr/>
  </sheetPr>
  <sheetViews>
    <sheetView showGridLines="0" workbookViewId="0">
      <pane ySplit="2.0" topLeftCell="A3" activePane="bottomLeft" state="frozen"/>
      <selection activeCell="B4" sqref="B4" pane="bottomLeft"/>
    </sheetView>
  </sheetViews>
  <sheetFormatPr customHeight="1" defaultColWidth="12.63" defaultRowHeight="15.75"/>
  <cols>
    <col customWidth="1" min="1" max="1" width="46.0"/>
    <col customWidth="1" min="2" max="2" width="16.5"/>
    <col customWidth="1" min="3" max="3" width="13.75"/>
    <col customWidth="1" min="4" max="4" width="77.38"/>
  </cols>
  <sheetData>
    <row r="1" ht="36.0" customHeight="1">
      <c r="A1" s="143"/>
      <c r="B1" s="144" t="str">
        <f>'Project Plan'!H3</f>
        <v>EGIA</v>
      </c>
      <c r="D1" s="145" t="s">
        <v>212</v>
      </c>
    </row>
    <row r="2">
      <c r="A2" s="146" t="s">
        <v>213</v>
      </c>
      <c r="B2" s="147" t="s">
        <v>214</v>
      </c>
      <c r="C2" s="148" t="s">
        <v>89</v>
      </c>
      <c r="D2" s="147" t="s">
        <v>90</v>
      </c>
    </row>
    <row r="3">
      <c r="A3" s="149" t="s">
        <v>215</v>
      </c>
      <c r="B3" s="150"/>
      <c r="C3" s="150"/>
      <c r="D3" s="151"/>
    </row>
    <row r="4">
      <c r="A4" s="152" t="s">
        <v>216</v>
      </c>
      <c r="B4" s="153" t="str">
        <f>B1</f>
        <v>EGIA</v>
      </c>
      <c r="C4" s="154" t="b">
        <v>0</v>
      </c>
      <c r="D4" s="155" t="s">
        <v>217</v>
      </c>
    </row>
    <row r="5">
      <c r="A5" s="156" t="s">
        <v>218</v>
      </c>
      <c r="B5" s="157" t="str">
        <f>B1</f>
        <v>EGIA</v>
      </c>
      <c r="C5" s="158" t="b">
        <v>0</v>
      </c>
      <c r="D5" s="159" t="s">
        <v>219</v>
      </c>
    </row>
    <row r="6">
      <c r="A6" s="160" t="s">
        <v>220</v>
      </c>
      <c r="B6" s="161" t="str">
        <f>B1</f>
        <v>EGIA</v>
      </c>
      <c r="C6" s="154" t="b">
        <v>0</v>
      </c>
      <c r="D6" s="162" t="s">
        <v>221</v>
      </c>
    </row>
    <row r="7">
      <c r="A7" s="163" t="s">
        <v>222</v>
      </c>
      <c r="B7" s="157" t="str">
        <f>B1</f>
        <v>EGIA</v>
      </c>
      <c r="C7" s="158" t="b">
        <v>0</v>
      </c>
      <c r="D7" s="164" t="s">
        <v>223</v>
      </c>
    </row>
    <row r="8">
      <c r="A8" s="165" t="s">
        <v>224</v>
      </c>
      <c r="B8" s="166" t="str">
        <f>B1</f>
        <v>EGIA</v>
      </c>
      <c r="C8" s="167" t="b">
        <v>0</v>
      </c>
      <c r="D8" s="168" t="s">
        <v>225</v>
      </c>
    </row>
    <row r="9">
      <c r="A9" s="169" t="s">
        <v>226</v>
      </c>
      <c r="B9" s="170" t="str">
        <f>B1</f>
        <v>EGIA</v>
      </c>
      <c r="C9" s="171" t="b">
        <v>0</v>
      </c>
      <c r="D9" s="172" t="s">
        <v>227</v>
      </c>
    </row>
    <row r="10" ht="24.0" customHeight="1">
      <c r="A10" s="149" t="s">
        <v>228</v>
      </c>
      <c r="B10" s="173"/>
      <c r="C10" s="173"/>
      <c r="D10" s="174"/>
    </row>
    <row r="11">
      <c r="A11" s="175" t="s">
        <v>229</v>
      </c>
      <c r="B11" s="158" t="s">
        <v>230</v>
      </c>
      <c r="C11" s="158" t="b">
        <v>0</v>
      </c>
      <c r="D11" s="158" t="s">
        <v>231</v>
      </c>
    </row>
    <row r="12">
      <c r="A12" s="176" t="s">
        <v>232</v>
      </c>
      <c r="B12" s="177" t="str">
        <f>B1</f>
        <v>EGIA</v>
      </c>
      <c r="C12" s="154" t="b">
        <v>0</v>
      </c>
      <c r="D12" s="155" t="s">
        <v>233</v>
      </c>
    </row>
    <row r="13" ht="24.0" customHeight="1">
      <c r="A13" s="149" t="s">
        <v>234</v>
      </c>
      <c r="B13" s="150"/>
      <c r="C13" s="150"/>
      <c r="D13" s="151"/>
    </row>
    <row r="14" ht="24.0" customHeight="1">
      <c r="A14" s="178" t="s">
        <v>235</v>
      </c>
      <c r="B14" s="179" t="str">
        <f>B1</f>
        <v>EGIA</v>
      </c>
      <c r="C14" s="154" t="b">
        <v>0</v>
      </c>
      <c r="D14" s="180" t="s">
        <v>236</v>
      </c>
    </row>
    <row r="15">
      <c r="A15" s="175" t="s">
        <v>237</v>
      </c>
      <c r="B15" s="181" t="str">
        <f>B1</f>
        <v>EGIA</v>
      </c>
      <c r="C15" s="158" t="b">
        <v>0</v>
      </c>
      <c r="D15" s="182" t="s">
        <v>238</v>
      </c>
    </row>
    <row r="16">
      <c r="A16" s="178" t="s">
        <v>239</v>
      </c>
      <c r="B16" s="183" t="s">
        <v>230</v>
      </c>
      <c r="C16" s="154" t="b">
        <v>0</v>
      </c>
      <c r="D16" s="184" t="s">
        <v>240</v>
      </c>
    </row>
    <row r="17" ht="17.25" customHeight="1">
      <c r="A17" s="185" t="s">
        <v>241</v>
      </c>
      <c r="B17" s="158" t="s">
        <v>30</v>
      </c>
      <c r="C17" s="158" t="b">
        <v>0</v>
      </c>
      <c r="D17" s="186" t="s">
        <v>242</v>
      </c>
    </row>
    <row r="18" ht="24.0" customHeight="1">
      <c r="A18" s="187" t="s">
        <v>243</v>
      </c>
      <c r="B18" s="183" t="s">
        <v>230</v>
      </c>
      <c r="C18" s="154" t="b">
        <v>0</v>
      </c>
      <c r="D18" s="188" t="s">
        <v>244</v>
      </c>
    </row>
  </sheetData>
  <mergeCells count="4">
    <mergeCell ref="B1:C1"/>
    <mergeCell ref="A3:D3"/>
    <mergeCell ref="A10:D10"/>
    <mergeCell ref="A13:D13"/>
  </mergeCells>
  <conditionalFormatting sqref="A4:A9 B4:D18 A11:A12 A14:A18">
    <cfRule type="expression" dxfId="10" priority="1">
      <formula>$C:$C=true</formula>
    </cfRule>
  </conditionalFormatting>
  <conditionalFormatting sqref="A5:B5">
    <cfRule type="expression" dxfId="10" priority="2">
      <formula>C5=True</formula>
    </cfRule>
  </conditionalFormatting>
  <conditionalFormatting sqref="A6:B6">
    <cfRule type="expression" dxfId="10" priority="3">
      <formula>C6=True</formula>
    </cfRule>
  </conditionalFormatting>
  <conditionalFormatting sqref="A11:D11">
    <cfRule type="expression" dxfId="10" priority="4">
      <formula>C11=true</formula>
    </cfRule>
  </conditionalFormatting>
  <conditionalFormatting sqref="A12:D12">
    <cfRule type="expression" dxfId="10" priority="5">
      <formula>C12=True</formula>
    </cfRule>
  </conditionalFormatting>
  <conditionalFormatting sqref="A14:D14">
    <cfRule type="expression" dxfId="10" priority="6">
      <formula>C14=True</formula>
    </cfRule>
  </conditionalFormatting>
  <conditionalFormatting sqref="A15:D15">
    <cfRule type="expression" dxfId="10" priority="7">
      <formula>C15=True</formula>
    </cfRule>
  </conditionalFormatting>
  <conditionalFormatting sqref="A16:D16">
    <cfRule type="expression" dxfId="10" priority="8">
      <formula>C16=True</formula>
    </cfRule>
  </conditionalFormatting>
  <conditionalFormatting sqref="A17:D17">
    <cfRule type="expression" dxfId="10" priority="9">
      <formula>C17=True</formula>
    </cfRule>
  </conditionalFormatting>
  <conditionalFormatting sqref="A18:D18">
    <cfRule type="expression" dxfId="11" priority="10">
      <formula>C18=True</formula>
    </cfRule>
  </conditionalFormatting>
  <hyperlinks>
    <hyperlink r:id="rId1" ref="A4"/>
    <hyperlink r:id="rId2" ref="A5"/>
    <hyperlink r:id="rId3" ref="A6"/>
    <hyperlink r:id="rId4" ref="D6"/>
    <hyperlink r:id="rId5" ref="A7"/>
    <hyperlink r:id="rId6" ref="A9"/>
  </hyperlinks>
  <printOptions/>
  <pageMargins bottom="0.75" footer="0.0" header="0.0" left="0.7" right="0.7" top="0.75"/>
  <pageSetup orientation="landscape"/>
  <drawing r:id="rId7"/>
</worksheet>
</file>