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avorites\IT General\Talk Desk\"/>
    </mc:Choice>
  </mc:AlternateContent>
  <xr:revisionPtr revIDLastSave="0" documentId="13_ncr:1_{50347E8C-863C-47D2-9381-B560CF8A598C}" xr6:coauthVersionLast="47" xr6:coauthVersionMax="47" xr10:uidLastSave="{00000000-0000-0000-0000-000000000000}"/>
  <bookViews>
    <workbookView xWindow="-46188" yWindow="-13116" windowWidth="38616" windowHeight="21096" xr2:uid="{4F6FB526-C1F9-4848-97DB-B0A9B3E5C3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39" i="1"/>
  <c r="H33" i="1"/>
  <c r="H36" i="1"/>
  <c r="H30" i="1"/>
  <c r="H31" i="1"/>
  <c r="H28" i="1"/>
  <c r="F39" i="1"/>
  <c r="F33" i="1"/>
  <c r="H38" i="1"/>
  <c r="F38" i="1"/>
  <c r="G39" i="1"/>
  <c r="H37" i="1"/>
  <c r="F37" i="1"/>
  <c r="G35" i="1"/>
  <c r="G36" i="1" s="1"/>
  <c r="H35" i="1"/>
  <c r="F35" i="1"/>
  <c r="H34" i="1"/>
  <c r="F34" i="1"/>
  <c r="F36" i="1" s="1"/>
  <c r="H15" i="1"/>
  <c r="G29" i="1" s="1"/>
  <c r="G30" i="1" s="1"/>
  <c r="G24" i="1"/>
  <c r="G15" i="1"/>
  <c r="G33" i="1" l="1"/>
</calcChain>
</file>

<file path=xl/sharedStrings.xml><?xml version="1.0" encoding="utf-8"?>
<sst xmlns="http://schemas.openxmlformats.org/spreadsheetml/2006/main" count="77" uniqueCount="47">
  <si>
    <t>Phone - Flex Plan</t>
  </si>
  <si>
    <t>Talkdesk - CX Cloud Elite Licenses</t>
  </si>
  <si>
    <t>Talkdesk - Customer Experience Analytics</t>
  </si>
  <si>
    <t>Months</t>
  </si>
  <si>
    <t>Autopilot (Small tier)</t>
  </si>
  <si>
    <t>Talkdesk Preview Dialer (Proactive Outbound Engagement)</t>
  </si>
  <si>
    <t>Talkdesk-CX Cloud Elite Edition</t>
  </si>
  <si>
    <t>CA EMERG TEL. USERS SURCHARGE</t>
  </si>
  <si>
    <t>FEDERAL UNIVERSAL SERVICE FUND</t>
  </si>
  <si>
    <t>ADMINISTRATIVE COST RECOVERY FEE</t>
  </si>
  <si>
    <t>LOCAL UTILITY USERS TAX</t>
  </si>
  <si>
    <t>#INV13172922</t>
  </si>
  <si>
    <t>#INV13172391</t>
  </si>
  <si>
    <t>Calls Usage Aggregator</t>
  </si>
  <si>
    <t>Numbers Usage Aggregator</t>
  </si>
  <si>
    <t>Phone Usage Aggregator</t>
  </si>
  <si>
    <t>Period</t>
  </si>
  <si>
    <t>Voice/Digital Agentic</t>
  </si>
  <si>
    <t>Customer Experience Analytics</t>
  </si>
  <si>
    <t>Is this simply inclusive in the new (And old) proposal (Biling)?</t>
  </si>
  <si>
    <t>Current</t>
  </si>
  <si>
    <t>Proposed</t>
  </si>
  <si>
    <t xml:space="preserve">Talkdesk - CX Cloud Elite License </t>
  </si>
  <si>
    <r>
      <t>We have 17 Regular Phone Users (</t>
    </r>
    <r>
      <rPr>
        <b/>
        <i/>
        <sz val="11"/>
        <color rgb="FFFF0000"/>
        <rFont val="Aptos Narrow"/>
        <family val="2"/>
        <scheme val="minor"/>
      </rPr>
      <t>25 Licenses</t>
    </r>
    <r>
      <rPr>
        <b/>
        <sz val="11"/>
        <color theme="1"/>
        <rFont val="Aptos Narrow"/>
        <family val="2"/>
        <scheme val="minor"/>
      </rPr>
      <t>) not listed for billing</t>
    </r>
  </si>
  <si>
    <t>1 Month Actual Total</t>
  </si>
  <si>
    <t>Usage (Commit)</t>
  </si>
  <si>
    <t>Licensing</t>
  </si>
  <si>
    <t>Invoiced Amount</t>
  </si>
  <si>
    <t>3 Month Actual Total</t>
  </si>
  <si>
    <t>NA</t>
  </si>
  <si>
    <t>Normalized</t>
  </si>
  <si>
    <t>6/30/2025 Invoice</t>
  </si>
  <si>
    <t>07/31/2025 - 10/30/2025 Invoice</t>
  </si>
  <si>
    <t xml:space="preserve"> </t>
  </si>
  <si>
    <t>Totals</t>
  </si>
  <si>
    <t>Usage Commit  Normalized Total</t>
  </si>
  <si>
    <t>Combined Total</t>
  </si>
  <si>
    <t>Licensing Total</t>
  </si>
  <si>
    <t xml:space="preserve">1 Month </t>
  </si>
  <si>
    <t>Difference</t>
  </si>
  <si>
    <t>Category</t>
  </si>
  <si>
    <t>3 Month  (Invoice Amount)</t>
  </si>
  <si>
    <t xml:space="preserve">Annual </t>
  </si>
  <si>
    <t>40 Month (Contract Amount)</t>
  </si>
  <si>
    <t>$4514.40 Differnce</t>
  </si>
  <si>
    <t>$897.77 Difference</t>
  </si>
  <si>
    <t>Proposed $146,019.04 for 40 months discount (Absorbed in Contract Proposal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</si>
</sst>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i/>
      <sz val="11"/>
      <color theme="4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i/>
      <sz val="12"/>
      <color theme="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NumberFormat="1" applyBorder="1"/>
    <xf numFmtId="0" fontId="0" fillId="0" borderId="4" xfId="0" applyBorder="1"/>
    <xf numFmtId="8" fontId="0" fillId="0" borderId="5" xfId="0" applyNumberFormat="1" applyBorder="1"/>
    <xf numFmtId="0" fontId="0" fillId="0" borderId="7" xfId="0" applyBorder="1"/>
    <xf numFmtId="8" fontId="0" fillId="0" borderId="8" xfId="0" applyNumberFormat="1" applyBorder="1"/>
    <xf numFmtId="0" fontId="0" fillId="0" borderId="10" xfId="0" applyNumberFormat="1" applyBorder="1"/>
    <xf numFmtId="0" fontId="0" fillId="0" borderId="10" xfId="0" applyBorder="1"/>
    <xf numFmtId="8" fontId="0" fillId="0" borderId="11" xfId="0" applyNumberFormat="1" applyBorder="1"/>
    <xf numFmtId="14" fontId="1" fillId="2" borderId="12" xfId="0" applyNumberFormat="1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2" xfId="0" applyFill="1" applyBorder="1"/>
    <xf numFmtId="8" fontId="0" fillId="3" borderId="5" xfId="0" applyNumberFormat="1" applyFill="1" applyBorder="1"/>
    <xf numFmtId="0" fontId="0" fillId="3" borderId="2" xfId="0" applyNumberFormat="1" applyFill="1" applyBorder="1"/>
    <xf numFmtId="3" fontId="0" fillId="3" borderId="2" xfId="0" applyNumberFormat="1" applyFill="1" applyBorder="1"/>
    <xf numFmtId="0" fontId="0" fillId="3" borderId="6" xfId="0" applyFill="1" applyBorder="1"/>
    <xf numFmtId="0" fontId="0" fillId="3" borderId="7" xfId="0" applyFill="1" applyBorder="1"/>
    <xf numFmtId="8" fontId="0" fillId="3" borderId="8" xfId="0" applyNumberFormat="1" applyFill="1" applyBorder="1"/>
    <xf numFmtId="0" fontId="0" fillId="4" borderId="0" xfId="0" applyFill="1"/>
    <xf numFmtId="0" fontId="1" fillId="4" borderId="0" xfId="0" applyFont="1" applyFill="1" applyBorder="1"/>
    <xf numFmtId="8" fontId="1" fillId="4" borderId="0" xfId="0" applyNumberFormat="1" applyFont="1" applyFill="1" applyBorder="1"/>
    <xf numFmtId="0" fontId="0" fillId="5" borderId="1" xfId="0" applyFill="1" applyBorder="1"/>
    <xf numFmtId="0" fontId="1" fillId="5" borderId="1" xfId="0" applyFont="1" applyFill="1" applyBorder="1"/>
    <xf numFmtId="164" fontId="1" fillId="6" borderId="1" xfId="0" applyNumberFormat="1" applyFont="1" applyFill="1" applyBorder="1"/>
    <xf numFmtId="8" fontId="1" fillId="6" borderId="1" xfId="0" applyNumberFormat="1" applyFont="1" applyFill="1" applyBorder="1"/>
    <xf numFmtId="164" fontId="1" fillId="3" borderId="1" xfId="0" applyNumberFormat="1" applyFont="1" applyFill="1" applyBorder="1"/>
    <xf numFmtId="164" fontId="2" fillId="3" borderId="1" xfId="0" applyNumberFormat="1" applyFont="1" applyFill="1" applyBorder="1"/>
    <xf numFmtId="0" fontId="1" fillId="6" borderId="1" xfId="0" applyFont="1" applyFill="1" applyBorder="1"/>
    <xf numFmtId="8" fontId="1" fillId="6" borderId="3" xfId="0" applyNumberFormat="1" applyFont="1" applyFill="1" applyBorder="1"/>
    <xf numFmtId="0" fontId="0" fillId="3" borderId="1" xfId="0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0" fillId="4" borderId="0" xfId="0" applyFill="1" applyBorder="1"/>
    <xf numFmtId="0" fontId="1" fillId="3" borderId="1" xfId="0" applyFont="1" applyFill="1" applyBorder="1"/>
    <xf numFmtId="8" fontId="1" fillId="3" borderId="1" xfId="0" applyNumberFormat="1" applyFont="1" applyFill="1" applyBorder="1"/>
    <xf numFmtId="0" fontId="0" fillId="5" borderId="15" xfId="0" applyFill="1" applyBorder="1"/>
    <xf numFmtId="0" fontId="0" fillId="6" borderId="18" xfId="0" applyFill="1" applyBorder="1"/>
    <xf numFmtId="164" fontId="0" fillId="3" borderId="1" xfId="0" applyNumberFormat="1" applyFill="1" applyBorder="1"/>
    <xf numFmtId="0" fontId="2" fillId="3" borderId="2" xfId="0" applyNumberFormat="1" applyFont="1" applyFill="1" applyBorder="1"/>
    <xf numFmtId="0" fontId="2" fillId="3" borderId="2" xfId="0" applyFont="1" applyFill="1" applyBorder="1"/>
    <xf numFmtId="8" fontId="2" fillId="3" borderId="5" xfId="0" applyNumberFormat="1" applyFont="1" applyFill="1" applyBorder="1"/>
    <xf numFmtId="0" fontId="2" fillId="5" borderId="15" xfId="0" applyFont="1" applyFill="1" applyBorder="1"/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8" fontId="2" fillId="5" borderId="1" xfId="0" applyNumberFormat="1" applyFont="1" applyFill="1" applyBorder="1" applyAlignment="1">
      <alignment horizontal="left"/>
    </xf>
    <xf numFmtId="0" fontId="0" fillId="3" borderId="22" xfId="0" applyFill="1" applyBorder="1"/>
    <xf numFmtId="0" fontId="0" fillId="0" borderId="22" xfId="0" applyBorder="1"/>
    <xf numFmtId="0" fontId="2" fillId="3" borderId="22" xfId="0" applyFont="1" applyFill="1" applyBorder="1"/>
    <xf numFmtId="0" fontId="0" fillId="3" borderId="25" xfId="0" applyFill="1" applyBorder="1"/>
    <xf numFmtId="0" fontId="1" fillId="3" borderId="19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0" fillId="0" borderId="9" xfId="0" applyNumberFormat="1" applyBorder="1"/>
    <xf numFmtId="0" fontId="0" fillId="3" borderId="4" xfId="0" applyNumberFormat="1" applyFill="1" applyBorder="1"/>
    <xf numFmtId="0" fontId="0" fillId="0" borderId="4" xfId="0" applyNumberFormat="1" applyBorder="1"/>
    <xf numFmtId="0" fontId="2" fillId="3" borderId="4" xfId="0" applyNumberFormat="1" applyFont="1" applyFill="1" applyBorder="1"/>
    <xf numFmtId="0" fontId="1" fillId="4" borderId="19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1" fillId="4" borderId="20" xfId="0" applyFont="1" applyFill="1" applyBorder="1"/>
    <xf numFmtId="8" fontId="1" fillId="4" borderId="20" xfId="0" applyNumberFormat="1" applyFont="1" applyFill="1" applyBorder="1"/>
    <xf numFmtId="0" fontId="0" fillId="4" borderId="21" xfId="0" applyFill="1" applyBorder="1"/>
    <xf numFmtId="0" fontId="4" fillId="3" borderId="1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/>
    <xf numFmtId="0" fontId="4" fillId="3" borderId="15" xfId="0" applyFont="1" applyFill="1" applyBorder="1" applyAlignment="1"/>
    <xf numFmtId="14" fontId="1" fillId="2" borderId="26" xfId="0" applyNumberFormat="1" applyFont="1" applyFill="1" applyBorder="1" applyAlignment="1">
      <alignment horizontal="center"/>
    </xf>
    <xf numFmtId="0" fontId="0" fillId="0" borderId="27" xfId="0" applyBorder="1"/>
    <xf numFmtId="0" fontId="0" fillId="3" borderId="17" xfId="0" applyFill="1" applyBorder="1"/>
    <xf numFmtId="0" fontId="0" fillId="0" borderId="17" xfId="0" applyBorder="1"/>
    <xf numFmtId="0" fontId="0" fillId="0" borderId="28" xfId="0" applyBorder="1"/>
    <xf numFmtId="0" fontId="1" fillId="4" borderId="1" xfId="0" applyFont="1" applyFill="1" applyBorder="1" applyAlignment="1">
      <alignment horizontal="center" vertical="center"/>
    </xf>
    <xf numFmtId="0" fontId="0" fillId="0" borderId="29" xfId="0" applyBorder="1"/>
    <xf numFmtId="0" fontId="0" fillId="3" borderId="30" xfId="0" applyFill="1" applyBorder="1"/>
    <xf numFmtId="0" fontId="0" fillId="0" borderId="30" xfId="0" applyBorder="1"/>
    <xf numFmtId="0" fontId="0" fillId="0" borderId="31" xfId="0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4" fontId="1" fillId="4" borderId="0" xfId="0" applyNumberFormat="1" applyFont="1" applyFill="1" applyBorder="1"/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6" fontId="5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/>
    <xf numFmtId="8" fontId="2" fillId="3" borderId="1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center" wrapText="1"/>
    </xf>
    <xf numFmtId="0" fontId="1" fillId="6" borderId="17" xfId="0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8" fontId="0" fillId="4" borderId="0" xfId="0" applyNumberFormat="1" applyFill="1" applyBorder="1" applyAlignment="1"/>
    <xf numFmtId="164" fontId="0" fillId="4" borderId="0" xfId="0" applyNumberFormat="1" applyFill="1" applyBorder="1" applyAlignment="1"/>
    <xf numFmtId="8" fontId="1" fillId="3" borderId="2" xfId="0" applyNumberFormat="1" applyFont="1" applyFill="1" applyBorder="1" applyAlignment="1">
      <alignment horizontal="center" vertical="center"/>
    </xf>
    <xf numFmtId="164" fontId="8" fillId="3" borderId="32" xfId="0" applyNumberFormat="1" applyFont="1" applyFill="1" applyBorder="1" applyAlignment="1">
      <alignment horizontal="center" vertical="center"/>
    </xf>
    <xf numFmtId="7" fontId="9" fillId="3" borderId="33" xfId="0" applyNumberFormat="1" applyFont="1" applyFill="1" applyBorder="1" applyAlignment="1">
      <alignment horizontal="center" vertical="center"/>
    </xf>
    <xf numFmtId="164" fontId="10" fillId="6" borderId="34" xfId="0" applyNumberFormat="1" applyFont="1" applyFill="1" applyBorder="1" applyAlignment="1">
      <alignment horizontal="center" vertical="center"/>
    </xf>
    <xf numFmtId="8" fontId="3" fillId="3" borderId="35" xfId="0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164" fontId="11" fillId="5" borderId="36" xfId="0" applyNumberFormat="1" applyFont="1" applyFill="1" applyBorder="1" applyAlignment="1">
      <alignment horizontal="center" vertical="center"/>
    </xf>
    <xf numFmtId="8" fontId="8" fillId="6" borderId="32" xfId="0" applyNumberFormat="1" applyFont="1" applyFill="1" applyBorder="1" applyAlignment="1">
      <alignment horizontal="center" vertical="center"/>
    </xf>
    <xf numFmtId="164" fontId="8" fillId="6" borderId="32" xfId="0" applyNumberFormat="1" applyFont="1" applyFill="1" applyBorder="1" applyAlignment="1">
      <alignment horizontal="center" vertical="center"/>
    </xf>
    <xf numFmtId="7" fontId="9" fillId="6" borderId="33" xfId="0" applyNumberFormat="1" applyFont="1" applyFill="1" applyBorder="1" applyAlignment="1">
      <alignment horizontal="center" vertical="center"/>
    </xf>
    <xf numFmtId="164" fontId="10" fillId="3" borderId="34" xfId="0" applyNumberFormat="1" applyFont="1" applyFill="1" applyBorder="1" applyAlignment="1">
      <alignment horizontal="center" vertical="center"/>
    </xf>
    <xf numFmtId="164" fontId="3" fillId="6" borderId="35" xfId="0" applyNumberFormat="1" applyFont="1" applyFill="1" applyBorder="1" applyAlignment="1">
      <alignment horizontal="center" vertical="center"/>
    </xf>
    <xf numFmtId="164" fontId="2" fillId="6" borderId="35" xfId="0" applyNumberFormat="1" applyFont="1" applyFill="1" applyBorder="1" applyAlignment="1">
      <alignment horizontal="center" vertical="center"/>
    </xf>
    <xf numFmtId="7" fontId="8" fillId="6" borderId="33" xfId="0" applyNumberFormat="1" applyFont="1" applyFill="1" applyBorder="1" applyAlignment="1">
      <alignment horizontal="center" vertical="center"/>
    </xf>
    <xf numFmtId="164" fontId="7" fillId="3" borderId="34" xfId="0" applyNumberFormat="1" applyFont="1" applyFill="1" applyBorder="1" applyAlignment="1">
      <alignment horizontal="center" vertical="center"/>
    </xf>
    <xf numFmtId="8" fontId="3" fillId="6" borderId="35" xfId="0" applyNumberFormat="1" applyFont="1" applyFill="1" applyBorder="1" applyAlignment="1">
      <alignment horizontal="center" vertical="center"/>
    </xf>
    <xf numFmtId="8" fontId="8" fillId="3" borderId="32" xfId="0" applyNumberFormat="1" applyFont="1" applyFill="1" applyBorder="1" applyAlignment="1">
      <alignment horizontal="center" vertical="center"/>
    </xf>
    <xf numFmtId="7" fontId="8" fillId="3" borderId="33" xfId="0" applyNumberFormat="1" applyFont="1" applyFill="1" applyBorder="1" applyAlignment="1">
      <alignment horizontal="center" vertical="center"/>
    </xf>
    <xf numFmtId="164" fontId="7" fillId="6" borderId="34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 vertical="center" wrapText="1"/>
    </xf>
    <xf numFmtId="0" fontId="3" fillId="6" borderId="38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C00F-80F9-4E09-A13C-F64AA129FDBC}">
  <dimension ref="A1:J44"/>
  <sheetViews>
    <sheetView tabSelected="1" topLeftCell="A3" zoomScale="140" zoomScaleNormal="140" workbookViewId="0">
      <selection activeCell="I28" sqref="I28"/>
    </sheetView>
  </sheetViews>
  <sheetFormatPr defaultRowHeight="14.4" x14ac:dyDescent="0.3"/>
  <cols>
    <col min="1" max="1" width="9.77734375" customWidth="1"/>
    <col min="2" max="2" width="58.6640625" bestFit="1" customWidth="1"/>
    <col min="3" max="3" width="9.33203125" bestFit="1" customWidth="1"/>
    <col min="4" max="4" width="12.5546875" customWidth="1"/>
    <col min="5" max="5" width="15" customWidth="1"/>
    <col min="6" max="6" width="18.44140625" bestFit="1" customWidth="1"/>
    <col min="7" max="7" width="12.88671875" bestFit="1" customWidth="1"/>
    <col min="8" max="8" width="19" customWidth="1"/>
    <col min="9" max="9" width="57" bestFit="1" customWidth="1"/>
  </cols>
  <sheetData>
    <row r="1" spans="1:10" ht="15" thickBo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5" customHeight="1" thickBot="1" x14ac:dyDescent="0.35">
      <c r="A2" s="21"/>
      <c r="B2" s="73" t="s">
        <v>26</v>
      </c>
      <c r="C2" s="74"/>
      <c r="D2" s="74"/>
      <c r="E2" s="74"/>
      <c r="F2" s="74"/>
      <c r="G2" s="75"/>
      <c r="H2" s="76"/>
      <c r="I2" s="77"/>
      <c r="J2" s="21"/>
    </row>
    <row r="3" spans="1:10" ht="15" customHeight="1" x14ac:dyDescent="0.3">
      <c r="A3" s="21"/>
      <c r="B3" s="64" t="s">
        <v>12</v>
      </c>
      <c r="C3" s="58" t="s">
        <v>32</v>
      </c>
      <c r="D3" s="45"/>
      <c r="E3" s="45"/>
      <c r="F3" s="45"/>
      <c r="G3" s="46"/>
      <c r="H3" s="49" t="s">
        <v>21</v>
      </c>
      <c r="I3" s="51"/>
      <c r="J3" s="21"/>
    </row>
    <row r="4" spans="1:10" ht="15" thickBot="1" x14ac:dyDescent="0.35">
      <c r="A4" s="21"/>
      <c r="B4" s="65"/>
      <c r="C4" s="59"/>
      <c r="D4" s="47"/>
      <c r="E4" s="47"/>
      <c r="F4" s="47"/>
      <c r="G4" s="48"/>
      <c r="H4" s="50"/>
      <c r="I4" s="52"/>
      <c r="J4" s="21"/>
    </row>
    <row r="5" spans="1:10" ht="15" thickBot="1" x14ac:dyDescent="0.35">
      <c r="A5" s="21"/>
      <c r="B5" t="s">
        <v>0</v>
      </c>
      <c r="C5" s="60">
        <v>55</v>
      </c>
      <c r="D5" s="8">
        <v>3</v>
      </c>
      <c r="E5" s="9" t="s">
        <v>3</v>
      </c>
      <c r="F5" s="8">
        <v>7</v>
      </c>
      <c r="G5" s="10">
        <v>1155</v>
      </c>
      <c r="H5" s="26">
        <v>1155</v>
      </c>
      <c r="I5" s="24" t="s">
        <v>0</v>
      </c>
      <c r="J5" s="21"/>
    </row>
    <row r="6" spans="1:10" ht="15" thickBot="1" x14ac:dyDescent="0.35">
      <c r="A6" s="21"/>
      <c r="B6" s="54" t="s">
        <v>4</v>
      </c>
      <c r="C6" s="61">
        <v>1</v>
      </c>
      <c r="D6" s="16">
        <v>3</v>
      </c>
      <c r="E6" s="14" t="s">
        <v>3</v>
      </c>
      <c r="F6" s="17">
        <v>2000</v>
      </c>
      <c r="G6" s="15">
        <v>6000</v>
      </c>
      <c r="H6" s="28">
        <v>9420</v>
      </c>
      <c r="I6" s="38" t="s">
        <v>17</v>
      </c>
      <c r="J6" s="21"/>
    </row>
    <row r="7" spans="1:10" ht="15" thickBot="1" x14ac:dyDescent="0.35">
      <c r="A7" s="21"/>
      <c r="B7" s="55" t="s">
        <v>1</v>
      </c>
      <c r="C7" s="62">
        <v>55</v>
      </c>
      <c r="D7" s="3">
        <v>3</v>
      </c>
      <c r="E7" s="2" t="s">
        <v>3</v>
      </c>
      <c r="F7" s="3">
        <v>123.25</v>
      </c>
      <c r="G7" s="5">
        <v>20336.25</v>
      </c>
      <c r="H7" s="27">
        <v>20336.25</v>
      </c>
      <c r="I7" s="38" t="s">
        <v>22</v>
      </c>
      <c r="J7" s="21"/>
    </row>
    <row r="8" spans="1:10" ht="15" thickBot="1" x14ac:dyDescent="0.35">
      <c r="A8" s="21"/>
      <c r="B8" s="56" t="s">
        <v>2</v>
      </c>
      <c r="C8" s="63">
        <v>55</v>
      </c>
      <c r="D8" s="41">
        <v>3</v>
      </c>
      <c r="E8" s="42" t="s">
        <v>3</v>
      </c>
      <c r="F8" s="41">
        <v>0</v>
      </c>
      <c r="G8" s="43">
        <v>0</v>
      </c>
      <c r="H8" s="29">
        <v>1247.4000000000001</v>
      </c>
      <c r="I8" s="44" t="s">
        <v>18</v>
      </c>
      <c r="J8" s="21"/>
    </row>
    <row r="9" spans="1:10" ht="15" thickBot="1" x14ac:dyDescent="0.35">
      <c r="A9" s="21"/>
      <c r="B9" s="55" t="s">
        <v>5</v>
      </c>
      <c r="C9" s="62">
        <v>4</v>
      </c>
      <c r="D9" s="3">
        <v>3</v>
      </c>
      <c r="E9" s="2" t="s">
        <v>3</v>
      </c>
      <c r="F9" s="3">
        <v>12.75</v>
      </c>
      <c r="G9" s="5">
        <v>153</v>
      </c>
      <c r="H9" s="34">
        <v>0</v>
      </c>
      <c r="I9" s="33" t="s">
        <v>29</v>
      </c>
      <c r="J9" s="21"/>
    </row>
    <row r="10" spans="1:10" ht="15" thickBot="1" x14ac:dyDescent="0.35">
      <c r="A10" s="21"/>
      <c r="B10" s="54" t="s">
        <v>6</v>
      </c>
      <c r="C10" s="61">
        <v>55</v>
      </c>
      <c r="D10" s="16">
        <v>3</v>
      </c>
      <c r="E10" s="14" t="s">
        <v>3</v>
      </c>
      <c r="F10" s="16">
        <v>0</v>
      </c>
      <c r="G10" s="15">
        <v>0</v>
      </c>
      <c r="H10" s="40">
        <v>0</v>
      </c>
      <c r="I10" s="32" t="s">
        <v>29</v>
      </c>
      <c r="J10" s="21"/>
    </row>
    <row r="11" spans="1:10" ht="15" thickBot="1" x14ac:dyDescent="0.35">
      <c r="A11" s="21"/>
      <c r="B11" s="55" t="s">
        <v>7</v>
      </c>
      <c r="C11" s="4"/>
      <c r="D11" s="2"/>
      <c r="E11" s="2"/>
      <c r="F11" s="2"/>
      <c r="G11" s="5">
        <v>84.08</v>
      </c>
      <c r="H11" s="5">
        <v>84.08</v>
      </c>
      <c r="I11" s="33" t="s">
        <v>30</v>
      </c>
      <c r="J11" s="21"/>
    </row>
    <row r="12" spans="1:10" ht="15" thickBot="1" x14ac:dyDescent="0.35">
      <c r="A12" s="21"/>
      <c r="B12" s="54" t="s">
        <v>8</v>
      </c>
      <c r="C12" s="13"/>
      <c r="D12" s="14"/>
      <c r="E12" s="14"/>
      <c r="F12" s="14"/>
      <c r="G12" s="15">
        <v>269.85000000000002</v>
      </c>
      <c r="H12" s="15">
        <v>269.85000000000002</v>
      </c>
      <c r="I12" s="32" t="s">
        <v>30</v>
      </c>
      <c r="J12" s="21"/>
    </row>
    <row r="13" spans="1:10" ht="15" thickBot="1" x14ac:dyDescent="0.35">
      <c r="A13" s="21"/>
      <c r="B13" s="55" t="s">
        <v>9</v>
      </c>
      <c r="C13" s="4"/>
      <c r="D13" s="2"/>
      <c r="E13" s="2"/>
      <c r="F13" s="2"/>
      <c r="G13" s="5">
        <v>58.55</v>
      </c>
      <c r="H13" s="5">
        <v>58.55</v>
      </c>
      <c r="I13" s="33" t="s">
        <v>30</v>
      </c>
      <c r="J13" s="21"/>
    </row>
    <row r="14" spans="1:10" ht="15" thickBot="1" x14ac:dyDescent="0.35">
      <c r="A14" s="21"/>
      <c r="B14" s="57" t="s">
        <v>10</v>
      </c>
      <c r="C14" s="18"/>
      <c r="D14" s="19"/>
      <c r="E14" s="19"/>
      <c r="F14" s="19"/>
      <c r="G14" s="20">
        <v>161.69999999999999</v>
      </c>
      <c r="H14" s="20">
        <v>161.69999999999999</v>
      </c>
      <c r="I14" s="32" t="s">
        <v>30</v>
      </c>
      <c r="J14" s="21"/>
    </row>
    <row r="15" spans="1:10" ht="15" thickBot="1" x14ac:dyDescent="0.35">
      <c r="A15" s="21"/>
      <c r="B15" s="33" t="s">
        <v>27</v>
      </c>
      <c r="C15" s="39"/>
      <c r="D15" s="39"/>
      <c r="E15" s="39"/>
      <c r="F15" s="30" t="s">
        <v>28</v>
      </c>
      <c r="G15" s="31">
        <f>SUM(G5:G14)</f>
        <v>28218.43</v>
      </c>
      <c r="H15" s="26">
        <f>SUM(H5:H14)</f>
        <v>32732.83</v>
      </c>
      <c r="I15" s="53" t="s">
        <v>44</v>
      </c>
      <c r="J15" s="21"/>
    </row>
    <row r="16" spans="1:10" ht="15" customHeight="1" thickBot="1" x14ac:dyDescent="0.35">
      <c r="A16" s="21"/>
      <c r="B16" s="68"/>
      <c r="C16" s="69"/>
      <c r="D16" s="69"/>
      <c r="E16" s="69"/>
      <c r="F16" s="70"/>
      <c r="G16" s="71"/>
      <c r="H16" s="69"/>
      <c r="I16" s="72"/>
      <c r="J16" s="21"/>
    </row>
    <row r="17" spans="1:10" ht="15" customHeight="1" thickBot="1" x14ac:dyDescent="0.35">
      <c r="A17" s="21"/>
      <c r="B17" s="73" t="s">
        <v>25</v>
      </c>
      <c r="C17" s="74"/>
      <c r="D17" s="74"/>
      <c r="E17" s="74"/>
      <c r="F17" s="74"/>
      <c r="G17" s="75"/>
      <c r="H17" s="88" t="s">
        <v>33</v>
      </c>
      <c r="I17" s="89"/>
      <c r="J17" s="21"/>
    </row>
    <row r="18" spans="1:10" ht="15" thickBot="1" x14ac:dyDescent="0.35">
      <c r="A18" s="21"/>
      <c r="B18" s="83" t="s">
        <v>11</v>
      </c>
      <c r="C18" s="78" t="s">
        <v>31</v>
      </c>
      <c r="D18" s="11"/>
      <c r="E18" s="11"/>
      <c r="F18" s="11"/>
      <c r="G18" s="12"/>
      <c r="H18" s="66" t="s">
        <v>46</v>
      </c>
      <c r="I18" s="67"/>
      <c r="J18" s="21"/>
    </row>
    <row r="19" spans="1:10" ht="15" thickBot="1" x14ac:dyDescent="0.35">
      <c r="A19" s="21"/>
      <c r="B19" s="84" t="s">
        <v>13</v>
      </c>
      <c r="C19" s="79">
        <v>381.06</v>
      </c>
      <c r="D19" s="9">
        <v>1</v>
      </c>
      <c r="E19" s="9" t="s">
        <v>16</v>
      </c>
      <c r="F19" s="9"/>
      <c r="G19" s="10">
        <v>381.06</v>
      </c>
      <c r="H19" s="34">
        <v>0</v>
      </c>
      <c r="I19" s="84" t="s">
        <v>13</v>
      </c>
      <c r="J19" s="21"/>
    </row>
    <row r="20" spans="1:10" ht="15" thickBot="1" x14ac:dyDescent="0.35">
      <c r="A20" s="21"/>
      <c r="B20" s="85" t="s">
        <v>14</v>
      </c>
      <c r="C20" s="80">
        <v>412</v>
      </c>
      <c r="D20" s="14">
        <v>1</v>
      </c>
      <c r="E20" s="14" t="s">
        <v>16</v>
      </c>
      <c r="F20" s="14"/>
      <c r="G20" s="15">
        <v>412</v>
      </c>
      <c r="H20" s="40">
        <v>0</v>
      </c>
      <c r="I20" s="85" t="s">
        <v>14</v>
      </c>
      <c r="J20" s="21"/>
    </row>
    <row r="21" spans="1:10" ht="15" thickBot="1" x14ac:dyDescent="0.35">
      <c r="A21" s="21"/>
      <c r="B21" s="86" t="s">
        <v>15</v>
      </c>
      <c r="C21" s="81">
        <v>53.97</v>
      </c>
      <c r="D21" s="2">
        <v>1</v>
      </c>
      <c r="E21" s="2" t="s">
        <v>16</v>
      </c>
      <c r="F21" s="2"/>
      <c r="G21" s="5">
        <v>53.97</v>
      </c>
      <c r="H21" s="34">
        <v>0</v>
      </c>
      <c r="I21" s="86" t="s">
        <v>15</v>
      </c>
      <c r="J21" s="21"/>
    </row>
    <row r="22" spans="1:10" ht="15" thickBot="1" x14ac:dyDescent="0.35">
      <c r="A22" s="21"/>
      <c r="B22" s="85" t="s">
        <v>9</v>
      </c>
      <c r="C22" s="80"/>
      <c r="D22" s="14"/>
      <c r="E22" s="14"/>
      <c r="F22" s="14"/>
      <c r="G22" s="15">
        <v>37.92</v>
      </c>
      <c r="H22" s="40">
        <v>0</v>
      </c>
      <c r="I22" s="85" t="s">
        <v>9</v>
      </c>
      <c r="J22" s="21"/>
    </row>
    <row r="23" spans="1:10" ht="15" thickBot="1" x14ac:dyDescent="0.35">
      <c r="A23" s="21"/>
      <c r="B23" s="87" t="s">
        <v>8</v>
      </c>
      <c r="C23" s="82"/>
      <c r="D23" s="6"/>
      <c r="E23" s="6"/>
      <c r="F23" s="6"/>
      <c r="G23" s="7">
        <v>12.82</v>
      </c>
      <c r="H23" s="34">
        <v>0</v>
      </c>
      <c r="I23" s="87" t="s">
        <v>8</v>
      </c>
      <c r="J23" s="21"/>
    </row>
    <row r="24" spans="1:10" ht="15" thickBot="1" x14ac:dyDescent="0.35">
      <c r="A24" s="21"/>
      <c r="B24" s="32" t="s">
        <v>27</v>
      </c>
      <c r="C24" s="91"/>
      <c r="D24" s="92"/>
      <c r="E24" s="93"/>
      <c r="F24" s="36" t="s">
        <v>24</v>
      </c>
      <c r="G24" s="37">
        <f>SUM(G19:G23)</f>
        <v>897.77</v>
      </c>
      <c r="H24" s="28">
        <f>SUM(H19:H23)</f>
        <v>0</v>
      </c>
      <c r="I24" s="99" t="s">
        <v>45</v>
      </c>
      <c r="J24" s="21"/>
    </row>
    <row r="25" spans="1:10" ht="15" thickBot="1" x14ac:dyDescent="0.35">
      <c r="A25" s="21"/>
      <c r="B25" s="35"/>
      <c r="C25" s="21"/>
      <c r="D25" s="21"/>
      <c r="E25" s="21"/>
      <c r="F25" s="22"/>
      <c r="G25" s="23"/>
      <c r="H25" s="90"/>
      <c r="I25" s="35"/>
      <c r="J25" s="21"/>
    </row>
    <row r="26" spans="1:10" ht="15" thickBot="1" x14ac:dyDescent="0.35">
      <c r="A26" s="21"/>
      <c r="B26" s="21"/>
      <c r="C26" s="21"/>
      <c r="D26" s="94" t="s">
        <v>34</v>
      </c>
      <c r="E26" s="95"/>
      <c r="F26" s="95"/>
      <c r="G26" s="95"/>
      <c r="H26" s="96"/>
      <c r="I26" s="21"/>
      <c r="J26" s="21"/>
    </row>
    <row r="27" spans="1:10" ht="16.8" thickTop="1" thickBot="1" x14ac:dyDescent="0.35">
      <c r="A27" s="21"/>
      <c r="B27" s="21"/>
      <c r="C27" s="21"/>
      <c r="D27" s="139" t="s">
        <v>40</v>
      </c>
      <c r="E27" s="140"/>
      <c r="F27" s="141" t="s">
        <v>20</v>
      </c>
      <c r="G27" s="142" t="s">
        <v>21</v>
      </c>
      <c r="H27" s="143" t="s">
        <v>39</v>
      </c>
      <c r="I27" s="21"/>
      <c r="J27" s="21"/>
    </row>
    <row r="28" spans="1:10" ht="45" customHeight="1" thickTop="1" thickBot="1" x14ac:dyDescent="0.35">
      <c r="A28" s="21"/>
      <c r="B28" s="21"/>
      <c r="C28" s="21"/>
      <c r="D28" s="130" t="s">
        <v>41</v>
      </c>
      <c r="E28" s="126" t="s">
        <v>35</v>
      </c>
      <c r="F28" s="114">
        <v>3591.08</v>
      </c>
      <c r="G28" s="115">
        <v>0</v>
      </c>
      <c r="H28" s="116">
        <f>SUM(G28-F28)</f>
        <v>-3591.08</v>
      </c>
      <c r="I28" s="21"/>
      <c r="J28" s="21"/>
    </row>
    <row r="29" spans="1:10" ht="45" customHeight="1" thickBot="1" x14ac:dyDescent="0.35">
      <c r="A29" s="21"/>
      <c r="B29" s="25" t="s">
        <v>23</v>
      </c>
      <c r="C29" s="21"/>
      <c r="D29" s="131"/>
      <c r="E29" s="102" t="s">
        <v>37</v>
      </c>
      <c r="F29" s="107">
        <v>28218.43</v>
      </c>
      <c r="G29" s="100">
        <f>SUM(H15)</f>
        <v>32732.83</v>
      </c>
      <c r="H29" s="117">
        <v>4511.4000000000015</v>
      </c>
      <c r="I29" s="21"/>
      <c r="J29" s="21"/>
    </row>
    <row r="30" spans="1:10" ht="16.2" thickBot="1" x14ac:dyDescent="0.35">
      <c r="A30" s="21"/>
      <c r="B30" s="25" t="s">
        <v>19</v>
      </c>
      <c r="C30" s="21"/>
      <c r="D30" s="132"/>
      <c r="E30" s="127" t="s">
        <v>36</v>
      </c>
      <c r="F30" s="118">
        <v>29116.2</v>
      </c>
      <c r="G30" s="119">
        <f>SUM(G28:G29)</f>
        <v>32732.83</v>
      </c>
      <c r="H30" s="113">
        <f>SUM(H28:H29)</f>
        <v>920.32000000000153</v>
      </c>
      <c r="I30" s="21"/>
      <c r="J30" s="21"/>
    </row>
    <row r="31" spans="1:10" ht="45" customHeight="1" thickTop="1" x14ac:dyDescent="0.3">
      <c r="A31" s="21"/>
      <c r="B31" s="21"/>
      <c r="C31" s="21"/>
      <c r="D31" s="133" t="s">
        <v>38</v>
      </c>
      <c r="E31" s="128" t="s">
        <v>35</v>
      </c>
      <c r="F31" s="108">
        <v>897.77</v>
      </c>
      <c r="G31" s="108">
        <v>0</v>
      </c>
      <c r="H31" s="109">
        <f>SUM(G31-F31)</f>
        <v>-897.77</v>
      </c>
      <c r="I31" s="21"/>
      <c r="J31" s="21"/>
    </row>
    <row r="32" spans="1:10" ht="45" customHeight="1" x14ac:dyDescent="0.3">
      <c r="A32" s="21"/>
      <c r="B32" s="21"/>
      <c r="C32" s="21"/>
      <c r="D32" s="134"/>
      <c r="E32" s="103" t="s">
        <v>37</v>
      </c>
      <c r="F32" s="101">
        <v>9406.14</v>
      </c>
      <c r="G32" s="101">
        <v>10910.95</v>
      </c>
      <c r="H32" s="110">
        <v>1204.5500000000011</v>
      </c>
      <c r="I32" s="21"/>
      <c r="J32" s="21"/>
    </row>
    <row r="33" spans="1:10" ht="16.2" thickBot="1" x14ac:dyDescent="0.35">
      <c r="A33" s="21"/>
      <c r="B33" s="21"/>
      <c r="C33" s="21"/>
      <c r="D33" s="135"/>
      <c r="E33" s="129" t="s">
        <v>36</v>
      </c>
      <c r="F33" s="111">
        <f>SUM(F31:F32)</f>
        <v>10303.91</v>
      </c>
      <c r="G33" s="112">
        <f>SUM(G31:G32)</f>
        <v>10910.95</v>
      </c>
      <c r="H33" s="113">
        <f>SUM(H31:H32)</f>
        <v>306.78000000000111</v>
      </c>
      <c r="I33" s="21"/>
      <c r="J33" s="21"/>
    </row>
    <row r="34" spans="1:10" ht="43.8" thickTop="1" x14ac:dyDescent="0.3">
      <c r="A34" s="35"/>
      <c r="B34" s="35"/>
      <c r="C34" s="35"/>
      <c r="D34" s="130" t="s">
        <v>42</v>
      </c>
      <c r="E34" s="126" t="s">
        <v>35</v>
      </c>
      <c r="F34" s="114">
        <f>SUM(F31)*4</f>
        <v>3591.08</v>
      </c>
      <c r="G34" s="114">
        <v>0</v>
      </c>
      <c r="H34" s="120">
        <f t="shared" ref="G34:H34" si="0">SUM(H31)*4</f>
        <v>-3591.08</v>
      </c>
      <c r="I34" s="97"/>
      <c r="J34" s="35"/>
    </row>
    <row r="35" spans="1:10" ht="15" customHeight="1" x14ac:dyDescent="0.3">
      <c r="A35" s="35"/>
      <c r="B35" s="35"/>
      <c r="C35" s="35"/>
      <c r="D35" s="131"/>
      <c r="E35" s="102" t="s">
        <v>37</v>
      </c>
      <c r="F35" s="104">
        <f>SUM(F32)*12</f>
        <v>112873.68</v>
      </c>
      <c r="G35" s="104">
        <f t="shared" ref="G35:H35" si="1">SUM(G32)*12</f>
        <v>130931.40000000001</v>
      </c>
      <c r="H35" s="121">
        <f t="shared" si="1"/>
        <v>14454.600000000013</v>
      </c>
      <c r="I35" s="98"/>
      <c r="J35" s="35"/>
    </row>
    <row r="36" spans="1:10" ht="16.2" thickBot="1" x14ac:dyDescent="0.35">
      <c r="A36" s="21"/>
      <c r="B36" s="21"/>
      <c r="C36" s="21"/>
      <c r="D36" s="132"/>
      <c r="E36" s="127" t="s">
        <v>36</v>
      </c>
      <c r="F36" s="122">
        <f>SUM(F34:F35)</f>
        <v>116464.76</v>
      </c>
      <c r="G36" s="118">
        <f>SUM(G34:G35)</f>
        <v>130931.40000000001</v>
      </c>
      <c r="H36" s="113">
        <f>SUM(H34:H35)</f>
        <v>10863.520000000013</v>
      </c>
      <c r="I36" s="21"/>
      <c r="J36" s="21"/>
    </row>
    <row r="37" spans="1:10" ht="43.8" thickTop="1" x14ac:dyDescent="0.3">
      <c r="A37" s="21"/>
      <c r="B37" s="21"/>
      <c r="C37" s="21"/>
      <c r="D37" s="136" t="s">
        <v>43</v>
      </c>
      <c r="E37" s="128" t="s">
        <v>35</v>
      </c>
      <c r="F37" s="123">
        <f>SUM(F31)*40</f>
        <v>35910.800000000003</v>
      </c>
      <c r="G37" s="123">
        <v>0</v>
      </c>
      <c r="H37" s="124">
        <f t="shared" ref="G37:H37" si="2">SUM(H31)*40</f>
        <v>-35910.800000000003</v>
      </c>
      <c r="I37" s="21"/>
      <c r="J37" s="21"/>
    </row>
    <row r="38" spans="1:10" ht="15" customHeight="1" x14ac:dyDescent="0.3">
      <c r="A38" s="21"/>
      <c r="B38" s="21"/>
      <c r="C38" s="21"/>
      <c r="D38" s="137"/>
      <c r="E38" s="103" t="s">
        <v>37</v>
      </c>
      <c r="F38" s="101">
        <f>SUM(F32)*40</f>
        <v>376245.6</v>
      </c>
      <c r="G38" s="101">
        <v>470170.72</v>
      </c>
      <c r="H38" s="125">
        <f t="shared" ref="G38:H38" si="3">SUM(H32)*40</f>
        <v>48182.000000000044</v>
      </c>
      <c r="I38" s="21"/>
      <c r="J38" s="21"/>
    </row>
    <row r="39" spans="1:10" ht="16.2" thickBot="1" x14ac:dyDescent="0.35">
      <c r="A39" s="21"/>
      <c r="B39" s="21"/>
      <c r="C39" s="21"/>
      <c r="D39" s="138"/>
      <c r="E39" s="129" t="s">
        <v>36</v>
      </c>
      <c r="F39" s="111">
        <f>SUM(F37:F38)</f>
        <v>412156.39999999997</v>
      </c>
      <c r="G39" s="112">
        <f>SUM(G37:G38)</f>
        <v>470170.72</v>
      </c>
      <c r="H39" s="113">
        <f>SUM(G39-F39)</f>
        <v>58014.320000000007</v>
      </c>
      <c r="I39" s="21"/>
      <c r="J39" s="21"/>
    </row>
    <row r="40" spans="1:10" ht="15" thickTop="1" x14ac:dyDescent="0.3">
      <c r="A40" s="21"/>
      <c r="B40" s="21"/>
      <c r="C40" s="21"/>
      <c r="D40" s="21"/>
      <c r="E40" s="35"/>
      <c r="F40" s="105"/>
      <c r="G40" s="106"/>
      <c r="H40" s="35"/>
      <c r="I40" s="21"/>
      <c r="J40" s="21"/>
    </row>
    <row r="44" spans="1:10" x14ac:dyDescent="0.3">
      <c r="G44" s="1"/>
    </row>
  </sheetData>
  <mergeCells count="15">
    <mergeCell ref="D34:D36"/>
    <mergeCell ref="D37:D39"/>
    <mergeCell ref="D26:H26"/>
    <mergeCell ref="D28:D30"/>
    <mergeCell ref="D31:D33"/>
    <mergeCell ref="D27:E27"/>
    <mergeCell ref="H18:I18"/>
    <mergeCell ref="B17:G17"/>
    <mergeCell ref="B2:G2"/>
    <mergeCell ref="H17:I17"/>
    <mergeCell ref="C24:E24"/>
    <mergeCell ref="C18:G18"/>
    <mergeCell ref="B3:B4"/>
    <mergeCell ref="C3:G4"/>
    <mergeCell ref="H3:I4"/>
  </mergeCells>
  <phoneticPr fontId="6" type="noConversion"/>
  <pageMargins left="0.7" right="0.7" top="0.75" bottom="0.75" header="0.3" footer="0.3"/>
  <ignoredErrors>
    <ignoredError sqref="F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dcterms:created xsi:type="dcterms:W3CDTF">2025-07-25T18:33:23Z</dcterms:created>
  <dcterms:modified xsi:type="dcterms:W3CDTF">2025-07-26T00:05:52Z</dcterms:modified>
</cp:coreProperties>
</file>